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8"/>
  <workbookPr defaultThemeVersion="166925"/>
  <mc:AlternateContent xmlns:mc="http://schemas.openxmlformats.org/markup-compatibility/2006">
    <mc:Choice Requires="x15">
      <x15ac:absPath xmlns:x15ac="http://schemas.microsoft.com/office/spreadsheetml/2010/11/ac" url="/Users/rujunwang/Desktop/2025 FBI Active Shooter Incidents/"/>
    </mc:Choice>
  </mc:AlternateContent>
  <xr:revisionPtr revIDLastSave="0" documentId="13_ncr:1_{69707485-D577-D948-B032-CDF3945BFBC3}" xr6:coauthVersionLast="47" xr6:coauthVersionMax="47" xr10:uidLastSave="{00000000-0000-0000-0000-000000000000}"/>
  <bookViews>
    <workbookView xWindow="0" yWindow="500" windowWidth="33600" windowHeight="18800" xr2:uid="{E50CBE41-2105-ED4B-921C-554461B32D89}"/>
  </bookViews>
  <sheets>
    <sheet name="Tables" sheetId="9" r:id="rId1"/>
    <sheet name="Summary" sheetId="8" r:id="rId2"/>
    <sheet name="FBI active shooter incidents" sheetId="4" r:id="rId3"/>
    <sheet name="FBI Civilian Involvement" sheetId="5" r:id="rId4"/>
    <sheet name="Cases missed by FBI" sheetId="6" r:id="rId5"/>
    <sheet name="Case misclassified by FBI" sheetId="13" r:id="rId6"/>
    <sheet name="Likely MPS averted by armed" sheetId="10" r:id="rId7"/>
    <sheet name="SUS Fired First" sheetId="11" r:id="rId8"/>
    <sheet name="SUS Armed; First Shot Unclear" sheetId="12" r:id="rId9"/>
    <sheet name="SUS Armed; Did Not Fire" sheetId="7" r:id="rId10"/>
  </sheets>
  <definedNames>
    <definedName name="_xlnm._FilterDatabase" localSheetId="4" hidden="1">'Cases missed by FBI'!$A$1:$N$21</definedName>
    <definedName name="_xlnm._FilterDatabase" localSheetId="2" hidden="1">'FBI active shooter incidents'!$A$1:$V$35</definedName>
    <definedName name="_xlnm._FilterDatabase" localSheetId="3" hidden="1">'FBI Civilian Involvement'!$A$1:$U$8</definedName>
    <definedName name="_xlnm._FilterDatabase" localSheetId="9" hidden="1">'SUS Armed; Did Not Fire'!$A$1:$N$5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L16" i="9" l="1"/>
  <c r="V15" i="8"/>
  <c r="W15" i="8"/>
  <c r="Y4" i="8"/>
  <c r="Z3" i="8"/>
  <c r="Z15" i="8" s="1"/>
  <c r="Q15" i="8" s="1"/>
  <c r="AA3" i="8"/>
  <c r="Y3" i="8"/>
  <c r="M17" i="8"/>
  <c r="L17" i="8"/>
  <c r="K17" i="8"/>
  <c r="J17" i="8"/>
  <c r="Q8" i="8"/>
  <c r="O14" i="8"/>
  <c r="N14" i="8"/>
  <c r="K14" i="8"/>
  <c r="E38" i="9"/>
  <c r="G34" i="9"/>
  <c r="H34" i="9"/>
  <c r="I34" i="9"/>
  <c r="J34" i="9"/>
  <c r="J23" i="9"/>
  <c r="I23" i="9"/>
  <c r="H23" i="9"/>
  <c r="G23" i="9"/>
  <c r="F23" i="9"/>
  <c r="D14" i="8"/>
  <c r="Q14" i="8"/>
  <c r="F49" i="9"/>
  <c r="E39" i="9"/>
  <c r="F39" i="9"/>
  <c r="E40" i="9"/>
  <c r="E41" i="9"/>
  <c r="E42" i="9"/>
  <c r="F42" i="9"/>
  <c r="E47" i="9"/>
  <c r="F47" i="9"/>
  <c r="E5" i="9"/>
  <c r="K5" i="9" s="1"/>
  <c r="L5" i="9"/>
  <c r="E6" i="9"/>
  <c r="K6" i="9" s="1"/>
  <c r="L6" i="9"/>
  <c r="E7" i="9"/>
  <c r="K7" i="9"/>
  <c r="L7" i="9"/>
  <c r="E8" i="9"/>
  <c r="K8" i="9"/>
  <c r="L8" i="9"/>
  <c r="E9" i="9"/>
  <c r="K9" i="9"/>
  <c r="L9" i="9"/>
  <c r="M9" i="9"/>
  <c r="E10" i="9"/>
  <c r="K10" i="9" s="1"/>
  <c r="L10" i="9"/>
  <c r="E11" i="9"/>
  <c r="K11" i="9"/>
  <c r="L11" i="9"/>
  <c r="M11" i="9"/>
  <c r="E12" i="9"/>
  <c r="K12" i="9"/>
  <c r="M12" i="9" s="1"/>
  <c r="L12" i="9"/>
  <c r="E13" i="9"/>
  <c r="K13" i="9"/>
  <c r="L13" i="9"/>
  <c r="M13" i="9"/>
  <c r="E14" i="9"/>
  <c r="K14" i="9"/>
  <c r="L14" i="9"/>
  <c r="E15" i="9"/>
  <c r="K15" i="9"/>
  <c r="L15" i="9"/>
  <c r="M15" i="9"/>
  <c r="E16" i="9"/>
  <c r="K16" i="9" s="1"/>
  <c r="C17" i="9"/>
  <c r="D17" i="9"/>
  <c r="F17" i="9"/>
  <c r="G17" i="9"/>
  <c r="H17" i="9"/>
  <c r="I17" i="9"/>
  <c r="J17" i="9"/>
  <c r="I24" i="9"/>
  <c r="J24" i="9"/>
  <c r="I25" i="9"/>
  <c r="J25" i="9"/>
  <c r="I26" i="9"/>
  <c r="J26" i="9"/>
  <c r="I27" i="9"/>
  <c r="J27" i="9"/>
  <c r="I28" i="9"/>
  <c r="J28" i="9"/>
  <c r="I29" i="9"/>
  <c r="J29" i="9"/>
  <c r="I30" i="9"/>
  <c r="J30" i="9"/>
  <c r="I31" i="9"/>
  <c r="J31" i="9"/>
  <c r="I32" i="9"/>
  <c r="J32" i="9"/>
  <c r="I33" i="9"/>
  <c r="J33" i="9"/>
  <c r="D3" i="8"/>
  <c r="J3" i="8" s="1"/>
  <c r="K3" i="8"/>
  <c r="O3" i="8"/>
  <c r="D4" i="8"/>
  <c r="J4" i="8"/>
  <c r="K4" i="8"/>
  <c r="K15" i="8" s="1"/>
  <c r="N4" i="8"/>
  <c r="O4" i="8"/>
  <c r="Z4" i="8"/>
  <c r="Q4" i="8" s="1"/>
  <c r="D5" i="8"/>
  <c r="J5" i="8"/>
  <c r="K5" i="8"/>
  <c r="N5" i="8" s="1"/>
  <c r="O5" i="8"/>
  <c r="Z5" i="8"/>
  <c r="Q5" i="8" s="1"/>
  <c r="AA5" i="8"/>
  <c r="D6" i="8"/>
  <c r="J6" i="8"/>
  <c r="N6" i="8" s="1"/>
  <c r="K6" i="8"/>
  <c r="O6" i="8"/>
  <c r="Z6" i="8"/>
  <c r="Q6" i="8" s="1"/>
  <c r="AA6" i="8"/>
  <c r="D7" i="8"/>
  <c r="J7" i="8"/>
  <c r="K7" i="8"/>
  <c r="K21" i="8" s="1"/>
  <c r="N7" i="8"/>
  <c r="O7" i="8"/>
  <c r="Q7" i="8"/>
  <c r="Z7" i="8"/>
  <c r="D8" i="8"/>
  <c r="J8" i="8"/>
  <c r="K8" i="8"/>
  <c r="N8" i="8"/>
  <c r="O8" i="8"/>
  <c r="Z8" i="8"/>
  <c r="AA8" i="8"/>
  <c r="D9" i="8"/>
  <c r="J9" i="8"/>
  <c r="K9" i="8"/>
  <c r="K22" i="8" s="1"/>
  <c r="N9" i="8"/>
  <c r="O9" i="8"/>
  <c r="Z9" i="8"/>
  <c r="Q9" i="8" s="1"/>
  <c r="AA9" i="8"/>
  <c r="D10" i="8"/>
  <c r="J10" i="8"/>
  <c r="K10" i="8"/>
  <c r="K24" i="8" s="1"/>
  <c r="N10" i="8"/>
  <c r="O10" i="8"/>
  <c r="Z10" i="8"/>
  <c r="Q10" i="8" s="1"/>
  <c r="AA10" i="8"/>
  <c r="D11" i="8"/>
  <c r="J11" i="8" s="1"/>
  <c r="K11" i="8"/>
  <c r="O11" i="8"/>
  <c r="Z11" i="8"/>
  <c r="Q11" i="8" s="1"/>
  <c r="AA11" i="8"/>
  <c r="D12" i="8"/>
  <c r="J12" i="8"/>
  <c r="K12" i="8"/>
  <c r="K26" i="8" s="1"/>
  <c r="N12" i="8"/>
  <c r="O12" i="8"/>
  <c r="Z12" i="8"/>
  <c r="Q12" i="8" s="1"/>
  <c r="D13" i="8"/>
  <c r="J13" i="8"/>
  <c r="K13" i="8"/>
  <c r="N13" i="8"/>
  <c r="O13" i="8"/>
  <c r="Z13" i="8"/>
  <c r="Q13" i="8" s="1"/>
  <c r="AA13" i="8"/>
  <c r="J14" i="8"/>
  <c r="Y14" i="8" s="1"/>
  <c r="P14" i="8" s="1"/>
  <c r="AA7" i="8"/>
  <c r="Z14" i="8"/>
  <c r="AA14" i="8"/>
  <c r="B15" i="8"/>
  <c r="C15" i="8"/>
  <c r="O15" i="8" s="1"/>
  <c r="E15" i="8"/>
  <c r="F15" i="8"/>
  <c r="G15" i="8"/>
  <c r="H15" i="8"/>
  <c r="I15" i="8"/>
  <c r="L15" i="8"/>
  <c r="M15" i="8"/>
  <c r="V17" i="8"/>
  <c r="L18" i="8"/>
  <c r="M18" i="8"/>
  <c r="V18" i="8"/>
  <c r="W18" i="8"/>
  <c r="L19" i="8"/>
  <c r="M19" i="8"/>
  <c r="V19" i="8"/>
  <c r="W19" i="8"/>
  <c r="F40" i="9" s="1"/>
  <c r="K20" i="8"/>
  <c r="L20" i="8"/>
  <c r="M20" i="8"/>
  <c r="V20" i="8"/>
  <c r="W20" i="8"/>
  <c r="F41" i="9" s="1"/>
  <c r="L21" i="8"/>
  <c r="M21" i="8"/>
  <c r="V21" i="8"/>
  <c r="W21" i="8"/>
  <c r="L22" i="8"/>
  <c r="M22" i="8"/>
  <c r="V22" i="8"/>
  <c r="E43" i="9" s="1"/>
  <c r="W22" i="8"/>
  <c r="F43" i="9" s="1"/>
  <c r="L23" i="8"/>
  <c r="M23" i="8"/>
  <c r="V23" i="8"/>
  <c r="E44" i="9" s="1"/>
  <c r="W23" i="8"/>
  <c r="F44" i="9" s="1"/>
  <c r="L24" i="8"/>
  <c r="M24" i="8"/>
  <c r="V24" i="8"/>
  <c r="E45" i="9" s="1"/>
  <c r="W24" i="8"/>
  <c r="F45" i="9" s="1"/>
  <c r="K25" i="8"/>
  <c r="L25" i="8"/>
  <c r="M25" i="8"/>
  <c r="V25" i="8"/>
  <c r="E46" i="9" s="1"/>
  <c r="L26" i="8"/>
  <c r="M26" i="8"/>
  <c r="V26" i="8"/>
  <c r="W26" i="8"/>
  <c r="K27" i="8"/>
  <c r="L27" i="8"/>
  <c r="M27" i="8"/>
  <c r="V27" i="8"/>
  <c r="E48" i="9" s="1"/>
  <c r="W27" i="8"/>
  <c r="F48" i="9" s="1"/>
  <c r="K28" i="8"/>
  <c r="L28" i="8"/>
  <c r="M28" i="8"/>
  <c r="V28" i="8"/>
  <c r="E49" i="9" s="1"/>
  <c r="W28" i="8"/>
  <c r="Q3" i="8" l="1"/>
  <c r="AA15" i="8"/>
  <c r="G40" i="9"/>
  <c r="E23" i="9"/>
  <c r="D15" i="8"/>
  <c r="J24" i="8"/>
  <c r="Y12" i="8"/>
  <c r="P12" i="8" s="1"/>
  <c r="J21" i="8"/>
  <c r="P4" i="8"/>
  <c r="J23" i="8"/>
  <c r="H31" i="9"/>
  <c r="G48" i="9"/>
  <c r="G41" i="9"/>
  <c r="M7" i="9"/>
  <c r="G33" i="9"/>
  <c r="M16" i="9"/>
  <c r="G43" i="9"/>
  <c r="M14" i="9"/>
  <c r="G39" i="9"/>
  <c r="F33" i="9"/>
  <c r="G42" i="9"/>
  <c r="H26" i="9"/>
  <c r="G24" i="9"/>
  <c r="G31" i="9"/>
  <c r="E31" i="9" s="1"/>
  <c r="G47" i="9"/>
  <c r="G46" i="9"/>
  <c r="H27" i="9"/>
  <c r="G45" i="9"/>
  <c r="F34" i="9"/>
  <c r="F26" i="9"/>
  <c r="G44" i="9"/>
  <c r="G26" i="9"/>
  <c r="E26" i="9" s="1"/>
  <c r="G49" i="9"/>
  <c r="G28" i="9"/>
  <c r="F31" i="9"/>
  <c r="H24" i="9"/>
  <c r="F32" i="9"/>
  <c r="H29" i="9"/>
  <c r="F24" i="9"/>
  <c r="F30" i="9"/>
  <c r="M10" i="9"/>
  <c r="F25" i="9"/>
  <c r="H32" i="9"/>
  <c r="E17" i="9"/>
  <c r="F28" i="9"/>
  <c r="F29" i="9"/>
  <c r="G25" i="9"/>
  <c r="G27" i="9"/>
  <c r="G32" i="9"/>
  <c r="E34" i="9"/>
  <c r="F27" i="9"/>
  <c r="M8" i="9"/>
  <c r="E24" i="9"/>
  <c r="M5" i="9"/>
  <c r="K17" i="9"/>
  <c r="H33" i="9"/>
  <c r="H25" i="9"/>
  <c r="L17" i="9"/>
  <c r="H30" i="9"/>
  <c r="G30" i="9"/>
  <c r="M6" i="9"/>
  <c r="H28" i="9"/>
  <c r="E28" i="9" s="1"/>
  <c r="G29" i="9"/>
  <c r="J25" i="8"/>
  <c r="Y7" i="8"/>
  <c r="P7" i="8" s="1"/>
  <c r="N11" i="8"/>
  <c r="Y11" i="8"/>
  <c r="P11" i="8" s="1"/>
  <c r="Y10" i="8"/>
  <c r="P10" i="8" s="1"/>
  <c r="N3" i="8"/>
  <c r="J15" i="8"/>
  <c r="N15" i="8" s="1"/>
  <c r="Y5" i="8"/>
  <c r="P5" i="8" s="1"/>
  <c r="K19" i="8"/>
  <c r="Y8" i="8"/>
  <c r="P8" i="8" s="1"/>
  <c r="J28" i="8"/>
  <c r="Y13" i="8"/>
  <c r="P13" i="8" s="1"/>
  <c r="J19" i="8"/>
  <c r="J20" i="8"/>
  <c r="J27" i="8"/>
  <c r="K18" i="8"/>
  <c r="J26" i="8"/>
  <c r="J18" i="8"/>
  <c r="J22" i="8"/>
  <c r="Y6" i="8"/>
  <c r="P6" i="8" s="1"/>
  <c r="AA12" i="8"/>
  <c r="AA4" i="8"/>
  <c r="W25" i="8"/>
  <c r="F46" i="9" s="1"/>
  <c r="K23" i="8"/>
  <c r="W17" i="8"/>
  <c r="F38" i="9" s="1"/>
  <c r="G38" i="9" s="1"/>
  <c r="Y9" i="8"/>
  <c r="P9" i="8" s="1"/>
  <c r="E25" i="9" l="1"/>
  <c r="E32" i="9"/>
  <c r="E33" i="9"/>
  <c r="E27" i="9"/>
  <c r="E30" i="9"/>
  <c r="E29" i="9"/>
  <c r="M17" i="9"/>
  <c r="P3" i="8"/>
  <c r="Y15" i="8"/>
  <c r="P15" i="8" s="1"/>
</calcChain>
</file>

<file path=xl/sharedStrings.xml><?xml version="1.0" encoding="utf-8"?>
<sst xmlns="http://schemas.openxmlformats.org/spreadsheetml/2006/main" count="1075" uniqueCount="551">
  <si>
    <t>No.</t>
  </si>
  <si>
    <t>Category</t>
  </si>
  <si>
    <t>Date</t>
  </si>
  <si>
    <t>State</t>
  </si>
  <si>
    <t>City</t>
  </si>
  <si>
    <t>Summary</t>
  </si>
  <si>
    <t>Note (i.e. The civilian who stopped the attack 1-accidentally shot a bystander; 2-got in the way of police; 3-had the gun taken away from them; 4-is themselves shot and wounded; 5-is themselves shot and killed; etc.)</t>
  </si>
  <si>
    <t>gun free zone</t>
  </si>
  <si>
    <t>gun free zone note</t>
  </si>
  <si>
    <t>Quote</t>
  </si>
  <si>
    <t>Location</t>
  </si>
  <si>
    <t>News Source</t>
  </si>
  <si>
    <t>Georgia</t>
  </si>
  <si>
    <t>Conyers</t>
  </si>
  <si>
    <t>Murfreesboro</t>
  </si>
  <si>
    <t>Tennessee</t>
  </si>
  <si>
    <t>Glenwood</t>
  </si>
  <si>
    <t>Iowa</t>
  </si>
  <si>
    <t>Harvey</t>
  </si>
  <si>
    <t>Illinois</t>
  </si>
  <si>
    <t>Atlanta</t>
  </si>
  <si>
    <t>Wayne</t>
  </si>
  <si>
    <t>Michigan</t>
  </si>
  <si>
    <t>Kettle Falls</t>
  </si>
  <si>
    <t>Washington</t>
  </si>
  <si>
    <t>Arizona</t>
  </si>
  <si>
    <t>Peoria</t>
  </si>
  <si>
    <t>Virginia</t>
  </si>
  <si>
    <t>Crozet</t>
  </si>
  <si>
    <t>West Palm Beach</t>
  </si>
  <si>
    <t>Florida</t>
  </si>
  <si>
    <t>Nebraska</t>
  </si>
  <si>
    <t>Omaha</t>
  </si>
  <si>
    <t>The suspect became upset after being asked to leave an after-hours gathering at a business, returned with a gun, made threats, and began firing. At that point, an armed citizen intervened and shot him to protect others in self-defense.</t>
  </si>
  <si>
    <t>Likely mass public shooting</t>
  </si>
  <si>
    <t>Kleine said the man was acting in self-defense and saving the lives of others when he shot and killed Brandon Jones around 3 a.m. near 24th and Binney Streets.
According to Kleine, Jones was asked by management to leave the club. Jones angrily left the club. He got a gun, went back to the club, brandished the gun and started firing it while making threats, Kleine said. Kleine added Jones’ gunfire hit several people.
The man, whom Kleine declined to identify, returned fire, striking and ultimately killing Jones outside the club, which had a large crowd of people inside. Jones was pronounced dead at the Nebraska Medical Center. Blood stains could be seen as recently as Tuesday on the sidewalk in front of and near the club…
Were it not for the man’s actions, Kleine inferred that perhaps more people would have been shot.
“He was actually protecting everybody that was at that location,” Kleine said…</t>
  </si>
  <si>
    <t>https://www.ketv.com/article/douglas-county-attorney-no-charges-filed-deadly-omaha-shooting/63433899</t>
  </si>
  <si>
    <t>Unknown</t>
  </si>
  <si>
    <t>The suspect shot and killed a coworker and wounded another at a West Palm Beach warehouse, attempted to reload his gun, and was stopped when a supervisor—who had retrieved a firearm—and other employees confronted him and physically restrained him until deputies arrived.</t>
  </si>
  <si>
    <t>The shooting took place Friday just after 11:30 a.m. at Coastal Metal, located at 9040 Belvedere Road near Royal Palm Beach…
The supervisor of the warehouse told detectives that Morgan was a welder and Edwards was his assistant.
“Edwards was not showing up to work on time or at all and would be fired,” the report said.
According to the supervisor, Morgan and Edwards “got along fine” and there had been “no issues between them,” the affidavit said. The supervisor also said that he spotted both men earlier in the day and “everything appeared normal.”
However, later on, the supervisor said he was in his upstairs office and heard multiple gunshots, prompting him to grab his firearm and head downstairs to the location of the shooting.
He told detectives he got to their workstation and saw Edwards holding a firearm and standing over Morgan while attempting to reload the weapon. The supervisor said he told Edwards to drop the gun while he and other employees pushed the suspect to the ground and called 911…
Edwards is facing a charge of first-degree murder and a charge of aggravated battery with a deadly weapon…</t>
  </si>
  <si>
    <t>Investigators say the incident began just before midnight at the Deli Sports Bar near the Loop 101 Agua Fria Freeway and Peoria Avenue. There, an employee called 911 to request that police help with an intoxicated patron, Franco, who refused several requests to leave.
While officers were en route, police say Franco went to the parking lot, grabbed a handgun from inside his car and started firing shots in the air and into the bar. Dispatchers then received another call that someone in the bar had been shot in the leg by someone in the parking lot.
Two men on a nearby park bench saw what was happening and intervened. Police say Franco then pointed his weapon at the two men, who were also armed, and a gunfight ensued.
Franco was shot in the chest, while the two other men weren’t hurt…
The person inside the bar who was shot in the leg has since been treated and released from the hospital. Babros commended the men who intervened before any other innocent people were hurt…</t>
  </si>
  <si>
    <t>Stevens County 911 received multiple calls reporting a man walking along Old Kettle Road in Kettle Falls armed with a rifle, yelling threats, and firing shots in a residential area. Two nearby armed residents attempted to de-escalate the situation but fatally shot the suspect after he reportedly fired toward another person.</t>
  </si>
  <si>
    <t>According to Manke, Stevens County 911 dispatch received calls at approximately 7 p.m. of gunshots in the 800 and 900 blocks of Old Kettle Road in the southwest area of Kettle Falls. Callers advised dispatchers that there was a subject walking down the road with a rifle and had pointed the rifle at them, yelled threats and fired more shots. Additional callers reported people screaming…
Two nearby armed residents heard the disturbance and tried to de-escalate the situation. They observed West fire his rifle in the direction of a man in front of his residence across the street. That is when the neighbors fired their weapons, killing West. Manke has not identified the neighbors who shot West.
Manke also noted that West had been involved in disturbances at a local restaurant and a park approximately 40 minutes before the shooting…</t>
  </si>
  <si>
    <t>An uninvited masked man approached a fraternity event at Atlanta’s Coan Park and started an argument. When attendees tried to de-escalate, he opened fire, killing one man and injuring two others, before being fatally shot by armed individuals with concealed carry permits.</t>
  </si>
  <si>
    <t>Witnesses told Channel 2’s Eryn Rogers that Kappa Alpha Psi. Inc. fraternity had a permit for an event at Coan Park on Woodbine Avenue on Saturday. Pearson was attending as a fraternity brother.
They said just before 8 p.m., a random man walked up and got into an argument with some of the fraternity brothers. As they tried to calm him down, witnesses said the man started shooting.
Pearson was shot in the head, according to police. He died at the scene. People at the park who knew Pearson said he was a mentor for the younger men in the fraternity. He is survived by his daughter.
Atlanta police said others who had their concealed carry permit fired back at the man, who was taken to the hospital in critical condition…</t>
  </si>
  <si>
    <t>Two men who attacked a party shot and wounded five people, but their attack was cut short by a concealed handgun permit holder who shot both men, killing one of them. The other wounded attacker is now in police custody.</t>
  </si>
  <si>
    <t>A Concealed-Carry License holder fatally shot one of two gunmen who injured a young child and four others in south suburban Harvey on Saturday night, officials said.
Officials believe another deadly shooting, which happened on Sunday morning, may be connected to Saturday night’s mass shooting...
Two armed men opened fire at the gathering, injuring five of the guests. But it did not end there. A CCL holder who was present returned fire, killing one of the suspects and injuring the other.
A 4-year-old boy suffered non-life-threatening injuries and is listed in stable condition.
Four other party attendees also suffered gunshot wounds. They were taken to local hospitals in stable condition.
The suspect killed was pronounced dead on the scene...</t>
  </si>
  <si>
    <t>A gunman killed two people, set his home on fire, and fired dozens of rounds into nearby houses during a neighborhood rampage. A good Samaritan confronted and shot him, forcing his retreat, and police credited the civilian with preventing further loss of life.</t>
  </si>
  <si>
    <t>Authorities say on Aug. 6, 2025, Dennis Burnell killed two people, set his own house on fire, and fired dozens of rounds into nearby homes before dying days later from burn injuries.
Investigators later determined Burnell had hundreds of rounds of ammunition he intended to use across the neighborhood…
Friar said he quickly secured his family inside, then grabbed his personal firearm and confronted the attacker…
Investigators say Friar fired two shots, hitting Burnell in the leg and forcing him to retreat.
They credit his actions with giving law enforcement the critical time needed to contain the situation and preventing further loss of life…</t>
  </si>
  <si>
    <t>A suspect wearing a ski mask opened fire into a crowd at a park reunion, shooting toward a group that included adults and young children and injuring two people. During the incident, one of the individuals in the crowd returned fire in self-defense.</t>
  </si>
  <si>
    <t>Detectives from the Murfreesboro Police Department’s Violent Crimes Unit arrested Chambers and charged him with opening fire into a crowd of people who were attending a reunion at a pavilion in the Old Fort Park…
According to the preliminary investigation, the reunion event was ending when Chambers arrived at the Park Pavilion dressed in black and wearing a ski mask.  He began firing multiple rounds in the direction of four adults and two small children. Two people were struck by gunfire.  One of the victims fired back in self-defense…</t>
  </si>
  <si>
    <t>During an argument at the bar, the suspect opened fire toward customers, including children, inside the restaurant. Two armed patrons returned fire, forcing the suspect to flee after firing back from the parking lot. No injuries were reported, and Conyers police said the armed bystanders likely saved lives.</t>
  </si>
  <si>
    <t>Conyers Police Capt. Quantavis Garcia said a man opened fire inside the Chiquitos Cantina and Grill on Old Salem Road and customers inside shot back at the suspect.
“It played out like a movie. We believe the citizen bystanders who discharged their firearms acted in self-defense and ultimately saved lives inside of that restaurant,” Garcia said.
Police say no one was injured in the shooting…</t>
  </si>
  <si>
    <t>in the parking lot</t>
  </si>
  <si>
    <t>outside the Deli Sports Bar</t>
  </si>
  <si>
    <t>in a residential neighborhood</t>
  </si>
  <si>
    <t>at Coan Park</t>
  </si>
  <si>
    <t>at the gathering</t>
  </si>
  <si>
    <t>at a pavilion in the Old Fort Park</t>
  </si>
  <si>
    <t>inside the Chiquitos Cantina and Grill</t>
  </si>
  <si>
    <t>Year</t>
  </si>
  <si>
    <t>FBI active shooter incidents</t>
  </si>
  <si>
    <t>FBI active shooter incidents stopped by an armed citizen</t>
  </si>
  <si>
    <t>Cases where armed citizens have stopped likely mass public shootings-CPRC</t>
  </si>
  <si>
    <t>Cases where armed citizens have stopped active shooter incidents-CPRC</t>
  </si>
  <si>
    <t>Corrected Active shooter incidents stopped by an armed citizen</t>
  </si>
  <si>
    <t>Corrected Active shooter incidents</t>
  </si>
  <si>
    <t>Corrected Percent stopped</t>
  </si>
  <si>
    <t>All</t>
  </si>
  <si>
    <t>missed by FBI</t>
  </si>
  <si>
    <t>misclassified by FBI</t>
  </si>
  <si>
    <t>Suspect fired first</t>
  </si>
  <si>
    <t xml:space="preserve">Suspect with gun, victim shot 1st </t>
  </si>
  <si>
    <t>Suspect with gun, but didn't shoot</t>
  </si>
  <si>
    <t>Total</t>
  </si>
  <si>
    <t>Evidence of the difficulty in finding past cases</t>
  </si>
  <si>
    <t>Correct Percent Stopped</t>
  </si>
  <si>
    <t>FBI Percent Stopped</t>
  </si>
  <si>
    <t>all years</t>
  </si>
  <si>
    <t>last ten years</t>
  </si>
  <si>
    <t>last nine years</t>
  </si>
  <si>
    <t>last eight years</t>
  </si>
  <si>
    <t>last seven years</t>
  </si>
  <si>
    <t>last six years</t>
  </si>
  <si>
    <t>last five years</t>
  </si>
  <si>
    <t>last four years</t>
  </si>
  <si>
    <t>last three years</t>
  </si>
  <si>
    <t>last two years</t>
  </si>
  <si>
    <t>last year</t>
  </si>
  <si>
    <t>Did armed Citizens stop attacks in places where guns were allowed? (Cases where we could determine if guns were allowed)</t>
  </si>
  <si>
    <t>Number of active shooter incidents in places that allowed people to legally carry and stopped by an armed citizen</t>
  </si>
  <si>
    <t>Number of active shooter incidents in places that allowed people to legally carry</t>
  </si>
  <si>
    <t>Percent stopped in places that allowed people to legally carry</t>
  </si>
  <si>
    <t>active shooter incidents stopped by an armed citizen</t>
  </si>
  <si>
    <t>active shooter incidents</t>
  </si>
  <si>
    <t>FBI Percent stopped</t>
  </si>
  <si>
    <t>Showing that more recent years were easier to obtain</t>
  </si>
  <si>
    <t>Corrected Percent Stopped</t>
  </si>
  <si>
    <t>The number of cases stopped by armed citizen(s)</t>
  </si>
  <si>
    <t>The number of places where people were allowed to carry</t>
  </si>
  <si>
    <t>All years</t>
  </si>
  <si>
    <t>Last year</t>
  </si>
  <si>
    <t>County</t>
  </si>
  <si>
    <t>Perpetrator Name</t>
  </si>
  <si>
    <t>Perpetrator Age</t>
  </si>
  <si>
    <t>Perpetrator Gender</t>
  </si>
  <si>
    <t>Killed</t>
  </si>
  <si>
    <t>Wounded (Total)</t>
  </si>
  <si>
    <t>Weapon</t>
  </si>
  <si>
    <t>Time</t>
  </si>
  <si>
    <t>Resolved at the scene</t>
  </si>
  <si>
    <t>Resolution</t>
  </si>
  <si>
    <t>place</t>
  </si>
  <si>
    <t>gun-free zone</t>
  </si>
  <si>
    <t>Gun-free Zone Link</t>
  </si>
  <si>
    <t>Link</t>
  </si>
  <si>
    <t>Education</t>
  </si>
  <si>
    <t>Male</t>
  </si>
  <si>
    <t>Antioch</t>
  </si>
  <si>
    <t>ANTIOCH HIGH SCHOOL</t>
  </si>
  <si>
    <t>Solomon Henderson</t>
  </si>
  <si>
    <t>a handgun</t>
  </si>
  <si>
    <t>at approximately 11:09 a.m.</t>
  </si>
  <si>
    <t>The shooter died by suicide at the scene before law enforcement could intervene.</t>
  </si>
  <si>
    <t>inside the cafeteria</t>
  </si>
  <si>
    <t>https://en.wikipedia.org/wiki/2025_Antioch_High_School_shooting</t>
  </si>
  <si>
    <t>SOUTHERN HENS INC.</t>
  </si>
  <si>
    <t>Moselle</t>
  </si>
  <si>
    <t>Mississippi</t>
  </si>
  <si>
    <t>Commerce</t>
  </si>
  <si>
    <t>On Wednesday, January 29, 2025, at approximately 2:00 p.m., a 21 year old male armed with a rifle began shooting at people outside Southern Hens Inc. There were no casualties and the shooter was killed at the scene by security personnel.</t>
  </si>
  <si>
    <t>On Wednesday, January 22, 2025, at approximately 11:09 a.m., a 17 year old male armed with a handgun opened fire on people inside the cafeteria of Antioch High School. The shooting resulted in one student fatality and two student injuries. The shooter died by suicide at the scene before law enforcement could intervene.</t>
  </si>
  <si>
    <t>Lorenzo Hawthorne</t>
  </si>
  <si>
    <t>a rifle</t>
  </si>
  <si>
    <t>at approximately 2:00 p.m.</t>
  </si>
  <si>
    <t>outside Southern Hens Inc.</t>
  </si>
  <si>
    <t>https://www.wdam.com/2025/01/29/shooting-incident-southern-hens-moselle-opens-active-investigation/?utm_source=chatgpt.com</t>
  </si>
  <si>
    <t>KDC/ONE WAREHOUSE</t>
  </si>
  <si>
    <t>HARRIS TEETER #332</t>
  </si>
  <si>
    <t>New Albany</t>
  </si>
  <si>
    <t>Ohio</t>
  </si>
  <si>
    <t>at approximately 10:19 p.m.</t>
  </si>
  <si>
    <t>at approximately 1:34 p.m.</t>
  </si>
  <si>
    <t>inside the KDC/One Warehouse</t>
  </si>
  <si>
    <t>Law enforcement apprehended the shooter at a different location the following day.</t>
  </si>
  <si>
    <t>On Monday, February 17, 2025, at approximately 1:34 p.m., a 28 year old male armed with a rifle opened fire on people outside the Harris Teeter. The attack resulted in two fatalities. An off-duty federal law enforcement agent killed the shooter.</t>
  </si>
  <si>
    <t>On Tuesday, February 4, 2025, at approximately 10:19 p.m., a 28 year old male armed with a handgun began shooting people inside the KDC/One Warehouse. The shooting resulted in two fatalities and four injuries. Law enforcement apprehended the shooter at a different location the following day.</t>
  </si>
  <si>
    <t>Bruce Reginald Foster III</t>
  </si>
  <si>
    <t>https://newalbanyohio.org/official-updates-kdc-one-shooting/</t>
  </si>
  <si>
    <t>https://www.dispatch.com/story/news/courts/2026/02/03/new-albany-mass-shooting-kdcone-families-lawsuit-ohio-bruce-foster-shakhar-chapagai-kyle-vaver/88418286007/</t>
  </si>
  <si>
    <t>https://www.tennessean.com/story/news/education/2024/04/24/metro-nashville-public-schools-wont-allow-teachers-carry-guns-tennessee/73438202007/?gnt-cfr=1&amp;gca-cat=p&amp;gca-uir=true&amp;gca-epti=z115447e1109xxv115447d--60--b--60--&amp;gca-ft=161&amp;gca-ds=sophi</t>
  </si>
  <si>
    <t>https://law.justia.com/codes/mississippi/title-45/chapter-9/restrictions-upon-local-regulation-of-firearms-or-ammunition/section-45-9-55/</t>
  </si>
  <si>
    <t>Justin M. Barbour</t>
  </si>
  <si>
    <t>outside the Harris Teeter</t>
  </si>
  <si>
    <t>https://www.albemarle.org/Home/Components/News/News/1071/</t>
  </si>
  <si>
    <t>C.F. HARVEY PARKWAY AND NC 11</t>
  </si>
  <si>
    <t>Kinston</t>
  </si>
  <si>
    <t>North Carolina</t>
  </si>
  <si>
    <t>Open Space</t>
  </si>
  <si>
    <t>at approximately 10:15 a.m.</t>
  </si>
  <si>
    <t>On Sunday, March 23, 2025, at approximately 10:15 a.m., a 34 year old male armed with multiple weapons began shooting at occupied Amazon vans along C.F. Harvey Parkway and NC 11. There were no casualties and law enforcement apprehended the shooter after he crashed his vehicle at a different location.</t>
  </si>
  <si>
    <t>Law enforcement apprehended the shooter after he crashed his vehicle at a different location.</t>
  </si>
  <si>
    <t>along C.F. Harvey Parkway and NC 11</t>
  </si>
  <si>
    <t>https://thencbeat.com/charlotte-man-accused-of-shooting-at-amazon-vans-and-causing-head-on-crash-in-lenoir-county/</t>
  </si>
  <si>
    <t>Lonneil Cordarius Mason</t>
  </si>
  <si>
    <t>Madera</t>
  </si>
  <si>
    <t>California</t>
  </si>
  <si>
    <t>WALGREENS #11242</t>
  </si>
  <si>
    <t>at approximately 9:36 p.m.</t>
  </si>
  <si>
    <t>On Monday, March 31, 2025, at approximately 9:36 p.m., a 30 year old male armed with a handgun began shooting people inside Walgreens, killing one person. Law enforcement officers apprehended the shooter at the scene.</t>
  </si>
  <si>
    <t>Narciso Gallardo Fernandez</t>
  </si>
  <si>
    <t>inside Walgreens</t>
  </si>
  <si>
    <t>In 2019, Walgreens announced that it was asking customers not to openly carry firearms in its stores, except for authorized law enforcement. The announcement did not prohibit concealed carry by customers. (https://www.investing.com/news/stock-market-news/walgreens-changes-firearm-policy-joining-kroger-and-walmart-1971472)</t>
  </si>
  <si>
    <t>https://abcnews.com/US/man-hates-big-pharmacies-allegedly-guns-walgreens-worker/story?id=120408357</t>
  </si>
  <si>
    <t>CHEVRON</t>
  </si>
  <si>
    <t>Baker</t>
  </si>
  <si>
    <t>On Tuesday, April 1, 2025, at approximately 2:36 a.m., a 35 year old male armed with a handgun began shooting people at the Chevron gas station and nearby locations, wounding three people. Law enforcement apprehended the shooter at a different location.</t>
  </si>
  <si>
    <t>Law enforcement apprehended the shooter at a different location.</t>
  </si>
  <si>
    <t>at the Chevron gas station and nearby locations</t>
  </si>
  <si>
    <t>at approximately 2:36 a.m.</t>
  </si>
  <si>
    <t>Antonio Chaidez</t>
  </si>
  <si>
    <t>https://www.cbsnews.com/losangeles/news/socal-store-clerk-driver-and-person-sleeping-inside-a-car-shot-in-series-of-shootings-sheriff-says/</t>
  </si>
  <si>
    <t>800 BLOCK MIDDLE ROAD</t>
  </si>
  <si>
    <t>Sabattus</t>
  </si>
  <si>
    <t>Maine</t>
  </si>
  <si>
    <t>On Wednesday, April 2, 2025, at approximately 4:15 p.m., a 29 year old male armed with multiple weapons began shooting people in passing vehicles at the intersection of King Road and Middle Road. Two individuals were killed and two were wounded. The shooter died by suicide at the scene before law enforcement arrived.</t>
  </si>
  <si>
    <t>James Davis III</t>
  </si>
  <si>
    <t>at approximately 4:15 p.m.</t>
  </si>
  <si>
    <t>at the intersection of King Road and Middle Road.</t>
  </si>
  <si>
    <t>https://www.maine.gov/dps/msp/taxonomy/term/1627</t>
  </si>
  <si>
    <t>Tallahassee</t>
  </si>
  <si>
    <t>FLORIDA STATE UNIVERSITY</t>
  </si>
  <si>
    <t>at approximately 11:55 a.m.</t>
  </si>
  <si>
    <t>Law enforcement shot and apprehended the shooter at the scene.</t>
  </si>
  <si>
    <t>at Florida State University</t>
  </si>
  <si>
    <t>The concealed carry law included a lengthy list of places where open and concealed weapons are restricted: ...Any school, college, or professional athletic event not related to firearms; Any elementary or secondary school facility or administration building... (https://www.tallahassee.com/story/news/2025/04/17/guns-florida-campus-college-university-laws-restrictions-gunfree-zones/83141561007/)</t>
  </si>
  <si>
    <t>Phoenix Ikner</t>
  </si>
  <si>
    <t>a handgun (stepmother's former service weapon) and a shotgun</t>
  </si>
  <si>
    <t>https://www.bbc.com/news/articles/cvgq7l32r98o</t>
  </si>
  <si>
    <t>MULTIPLE LOCATIONS</t>
  </si>
  <si>
    <t>Memphis</t>
  </si>
  <si>
    <t>On Thursday, April 17, 2025, at approximately 11:55 a.m., a 20 year old male armed with multiple weapons opened fire on people at Florida State University, killing two and wounding seven (five students). Law enforcement shot and apprehended the shooter at the scene.</t>
  </si>
  <si>
    <t>On Saturday, April 26, 2025, at approximately 12:03 p.m., a 24 year old male armed with a handgun began shooting people at multiple locations, wounding three. Law enforcement apprehended the shooter at a different location.</t>
  </si>
  <si>
    <t>at approximately 12:03 p.m.</t>
  </si>
  <si>
    <t>Law enforcement apprehended the shooter at a different location. </t>
  </si>
  <si>
    <t>JACKSON COUNTY PUBLIC LIBRARY</t>
  </si>
  <si>
    <t>Government</t>
  </si>
  <si>
    <t>On Wednesday, April 30, 2025, at approximately 12:01 p.m., an 18 year old male armed with a shotgun began shooting at people inside the Jackson County Public Library, injuring one person. A civilian intervened and restrained the shooter until law enforcement arrived.</t>
  </si>
  <si>
    <t>A civilian intervened and restrained the shooter until law enforcement arrived.</t>
  </si>
  <si>
    <t>Seymour</t>
  </si>
  <si>
    <t>Indiana</t>
  </si>
  <si>
    <t>a shotgun</t>
  </si>
  <si>
    <t>at approximately 12:01 p.m.</t>
  </si>
  <si>
    <t>inside the Jackson County Public Library</t>
  </si>
  <si>
    <t>ORS 166.370 – Possession of firearm or dangerous weapon in a public building (https://law.justia.com/codes/oregon/volume-04/chapter-166/section-166-370/)</t>
  </si>
  <si>
    <t>Emiliano Cuevas-Bravo</t>
  </si>
  <si>
    <t>https://www.wlky.com/article/jackson-county-public-library-shooting-indiana/64636348</t>
  </si>
  <si>
    <t>500 BLOCK 3RD STREET NORTHWEST</t>
  </si>
  <si>
    <t>On Wednesday, May 21, 2025, at approximately 9:05 p.m., a 31 year old male armed with a handgun began shooting people outside the Capital Jewish Museum, killing two. Law enforcement apprehended the shooter at the scene.</t>
  </si>
  <si>
    <t>Law enforcement apprehended the shooter at the scene.</t>
  </si>
  <si>
    <t>Washington, D.C.</t>
  </si>
  <si>
    <t>https://www.justice.gov/usao-dc/pr/federal-charges-filed-after-deadly-shooting-israeli-diplomats-dc</t>
  </si>
  <si>
    <t>at approximately 9:05 p.m.</t>
  </si>
  <si>
    <t>The museum itself prohibits weapons on its premises, but that policy does not automatically extend to the adjacent public sidewalk.</t>
  </si>
  <si>
    <t>Elias Rodriguez</t>
  </si>
  <si>
    <t>on a sidewalk outside the Capital Jewish Museum</t>
  </si>
  <si>
    <t>CROSSPOINTE COMMUNITY CHURCH</t>
  </si>
  <si>
    <t>On Sunday, June 22, 2025, at approximately 11:00 a.m., a 31 year old male armed with a rifle began shooting people outside CrossPointe Community Church. Observing the incident unfold, a parishioner struck the shooter with a vehicle before security team members engaged and killed the attacker at the scene. One security team member sustained injuries during the incident.</t>
  </si>
  <si>
    <t>House of Worship</t>
  </si>
  <si>
    <t>at approximately 11:00 a.m.</t>
  </si>
  <si>
    <t>Security team members engaged and killed the attacker at the scene.</t>
  </si>
  <si>
    <t>outside CrossPointe Community Church</t>
  </si>
  <si>
    <t>a rifle and a handgun</t>
  </si>
  <si>
    <t>https://www.usconcealedcarry.com/blog/crosspointe-community-church-shooting/</t>
  </si>
  <si>
    <t>Brian Anthony Browning</t>
  </si>
  <si>
    <t>https://abcnews.com/US/security-guard-kills-gunman-thwarts-attack-michigan-church/story?id=123100085</t>
  </si>
  <si>
    <t>CANFIELD MOUNTAIN</t>
  </si>
  <si>
    <t>Coeur d’Alene</t>
  </si>
  <si>
    <t>Idaho</t>
  </si>
  <si>
    <t>On Sunday, June 29, 2025, at approximately 2:00 p.m., a 20 year old male armed with a shotgun started a brush fire and began shooting responding firefighters on Canfield Mountain, killing two and wounding one. Law enforcement exchanged gunfire with the shooter who died by suicide nearby.</t>
  </si>
  <si>
    <t>Wess Val Roley</t>
  </si>
  <si>
    <t>Law enforcement exchanged gunfire with the shooter who died by suicide nearby.</t>
  </si>
  <si>
    <t>on Canfield Mountain</t>
  </si>
  <si>
    <t>BORDER PATROL RIO GRANDE VALLEY SECTOR ANNEX</t>
  </si>
  <si>
    <t>McAllen</t>
  </si>
  <si>
    <t>Texas</t>
  </si>
  <si>
    <t>On Monday, July 7, 2025, at approximately 5:50 a.m., a 27 year old male armed with multiple weapons opened fire on people outside the Border Patrol Rio Grande Valley Sector Annex. Three people sustained injuries, including two law enforcement officers and one civilian employee. Law enforcement exchanged gunfire and killed the shooter at the scene.</t>
  </si>
  <si>
    <t>Law enforcement exchanged gunfire and killed the shooter at the scene.</t>
  </si>
  <si>
    <t>outside the Border Patrol Rio Grande Valley Sector Annex</t>
  </si>
  <si>
    <t>at approximately 5:50 a.m.</t>
  </si>
  <si>
    <t>Ryan Louis Mosqueda</t>
  </si>
  <si>
    <t>https://abcnews.com/US/suspect-dead-after-active-shooter-incident-texas-border/story?id=123536670</t>
  </si>
  <si>
    <t>https://en.wikipedia.org/wiki/2025_Coeur_d%27Alene_shooting</t>
  </si>
  <si>
    <t>an assault style rifle and tactical gear; a handgun in the trunk</t>
  </si>
  <si>
    <t>https://www.krgv.com/news/police-report-details-search-for-gunman-prior-to-attack-on-mcallen-border-patrol-facility/</t>
  </si>
  <si>
    <t>18 U.S.C. § 930 (https://www.law.cornell.edu/uscode/text/18/930)</t>
  </si>
  <si>
    <t>INTERSTATE 5, MILEPOST 15</t>
  </si>
  <si>
    <t>On Saturday, July 19, 2025, at approximately 5:22 a.m., a 29 year old male armed with a shotgun began shooting at people in passing vehicles on Interstate 5, milepost 15. There were no casualties, and law enforcement apprehended the shooter at the scene.</t>
  </si>
  <si>
    <t>Devanta Bell Mader</t>
  </si>
  <si>
    <t>Ashland</t>
  </si>
  <si>
    <t>Oregon</t>
  </si>
  <si>
    <t>at approximately 5:22 a.m.</t>
  </si>
  <si>
    <t>on Interstate 5</t>
  </si>
  <si>
    <t>https://rv-times.com/2025/07/22/ashland-man-charged-with-attempted-murder-after-active-shooting-incident-saturday-near-i-5/</t>
  </si>
  <si>
    <t>GRAND SIERRA RESORT</t>
  </si>
  <si>
    <t>Reno</t>
  </si>
  <si>
    <t>Nevada</t>
  </si>
  <si>
    <t>On Monday, July 28, 2025, at approximately 7:25 a.m., a 26 year old male armed with a handgun began shooting people outside the Grand Sierra Resort, killing three and wounding four including one law enforcement officer. Law enforcement and security personnel exchanged gunfire with the shooter and apprehended him at the scene. The shooter died from injuries sustained during the gunfire.</t>
  </si>
  <si>
    <t>Dakota Hawver</t>
  </si>
  <si>
    <t>at approximately 7:25 a.m.</t>
  </si>
  <si>
    <t>Law enforcement and security personnel exchanged gunfire with the shooter and apprehended him at the scene. The shooter died from injuries sustained during the gunfire.</t>
  </si>
  <si>
    <t>outside the Grand Sierra Resort</t>
  </si>
  <si>
    <t>Firearms and weapons are prohibited on GSR property. (https://www.grandsierraresort.com/lost-and-found-safety)</t>
  </si>
  <si>
    <t>https://www.cityofsparks.us/_T41_R584.php</t>
  </si>
  <si>
    <t>345 PARK AVENUE</t>
  </si>
  <si>
    <t>New York</t>
  </si>
  <si>
    <t>On Monday, July 28, 2025, at approximately 6:27 p.m., a 27 year old male armed with a rifle opened fire on people inside the 345 Park Avenue office building. Four people were killed, including one law enforcement officer and one security personnel, and one person was wounded. The shooter died by suicide at the scene before law enforcement arrived.</t>
  </si>
  <si>
    <t>inside the 345 Park Avenue office building</t>
  </si>
  <si>
    <t>The shooter died by suicide at the scene before law enforcement arrived.</t>
  </si>
  <si>
    <t>at approximately 6:27 p.m.</t>
  </si>
  <si>
    <t>Shane Devon Tamura</t>
  </si>
  <si>
    <t>https://en.wikipedia.org/wiki/2025_Midtown_Manhattan_shooting</t>
  </si>
  <si>
    <t>THE OWL BAR </t>
  </si>
  <si>
    <t>Anaconda</t>
  </si>
  <si>
    <t>Montana</t>
  </si>
  <si>
    <t>On Friday, August 1, 2025, at approximately 10:30 a.m., a 45 year old male armed with a rifle began shooting people inside The Owl Bar, killing four. Law enforcement apprehended the shooter seven days later at another location.</t>
  </si>
  <si>
    <t>at approximately 10:30 a.m.</t>
  </si>
  <si>
    <t>Law enforcement apprehended the shooter seven days later at another location.</t>
  </si>
  <si>
    <t>Michael Paul Brown</t>
  </si>
  <si>
    <t>inside The Owl Bar</t>
  </si>
  <si>
    <t>https://en.wikipedia.org/wiki/2025_Anaconda_shooting</t>
  </si>
  <si>
    <t>2ND ARMORED BRIGADE COMBAT TEAM COMPLEX</t>
  </si>
  <si>
    <t>Fort Stewart-Hunter Army Airfield</t>
  </si>
  <si>
    <t>On Wednesday, August 6, 2025, at approximately 10:56 a.m., a 28 year old male armed with a handgun began shooting people at the 2nd Armored Brigade Combat Team Complex, wounding five military personnel. Unarmed soldiers tackled and restrained the shooter at the scene before military police apprehended him.</t>
  </si>
  <si>
    <t>Unarmed soldiers tackled and restrained the shooter at the scene before military police apprehended him.</t>
  </si>
  <si>
    <t>at the 2nd Armored Brigade Combat Team Complex</t>
  </si>
  <si>
    <t>Fort Stewart and all Army installations in Georgia prohibit privately owned weapons and ammunition on post unless authorized by a senior commander, according to a notice on the installation’s website. (https://www.ajc.com/news/2025/08/what-we-know-about-the-accused-fort-stewart-shooter/)</t>
  </si>
  <si>
    <t>Sgt. Quornelius Radford</t>
  </si>
  <si>
    <t>https://www.cnn.com/2026/06/23/us/quornelius-radford-georgia-shooting</t>
  </si>
  <si>
    <t>at approximately 10:56 a.m.</t>
  </si>
  <si>
    <t>CENTERS FOR DISEASE CONTROL AND PREVENTION</t>
  </si>
  <si>
    <t>On Friday, August 8, 2025, at approximately 4:50 p.m., a 30 year old male armed with multiple weapons began shooting people from an elevated position across the street in the Centers for Disease Control and Prevention office buildings, killing one law enforcement officer. After exchanging gunfire with law enforcement, the shooter died by suicide at the scene.</t>
  </si>
  <si>
    <t>at approximately 4:50 p.m.</t>
  </si>
  <si>
    <t>Patrick Joseph White</t>
  </si>
  <si>
    <t>After exchanging gunfire with law enforcement, the shooter died by suicide at the scene.</t>
  </si>
  <si>
    <t>on the second floor of the CVS store</t>
  </si>
  <si>
    <t>https://www.cnn.com/2025/08/10/health/atlanta-cdc-shooting-covid-vaccine</t>
  </si>
  <si>
    <t>CVS has not publicly announced a nationwide ban on concealed carry by customers.</t>
  </si>
  <si>
    <t>TARGET #95</t>
  </si>
  <si>
    <t>Austin</t>
  </si>
  <si>
    <t>On Monday, August 11, 2025, at approximately 2:15 p.m., a 32 year old male armed with a handgun began shooting people outside Target, killing three and injuring three others. Law enforcement apprehended the shooter at another location.</t>
  </si>
  <si>
    <t>Ethan Nieneker</t>
  </si>
  <si>
    <t>at approximately 2:15 p.m.</t>
  </si>
  <si>
    <t>Law enforcement apprehended the shooter at another location.</t>
  </si>
  <si>
    <t>in the Target parking lot</t>
  </si>
  <si>
    <t>https://www.austintexas.gov/police/news/homicide-investigation-8601-research-boulevard-northbound-target-parking-lot</t>
  </si>
  <si>
    <t>ANNUNCIATION ROMAN CATHOLIC CHURCH</t>
  </si>
  <si>
    <t>Minneapolis</t>
  </si>
  <si>
    <t>Minnesota</t>
  </si>
  <si>
    <t>On Wednesday, August 27, 2025, at approximately 8:27 a.m., a 23 year old male armed with multiple weapons began shooting people inside the Annunciation Roman Catholic Church, killing two and wounding 28. The shooter died by suicide at the scene before law enforcement arrived.</t>
  </si>
  <si>
    <t>Robin Westman</t>
  </si>
  <si>
    <t>inside the Annunciation Roman Catholic Church</t>
  </si>
  <si>
    <t>at approximately 8:27 a.m.</t>
  </si>
  <si>
    <t>https://crimeresearch.org/2025/08/at-the-wall-street-journal-another-mass-shooting-in-a-gun-free-zone/</t>
  </si>
  <si>
    <t>https://en.wikipedia.org/w/index.php?title=2025_Annunciation_Catholic_Church_shooting</t>
  </si>
  <si>
    <t>ALAS LOCAS BAR</t>
  </si>
  <si>
    <t>On Sunday, September 7, 2025, at approximately 2:30 a.m., a 32 year old male armed with multiple weapons opened fire on people outside Alas Locas Bar, killing two and injuring four. The shooter remains at large.</t>
  </si>
  <si>
    <t>at approximately 2:30 a.m.</t>
  </si>
  <si>
    <t>Jose Osman Aguilar Cantillano</t>
  </si>
  <si>
    <t>The shooter remains at large.</t>
  </si>
  <si>
    <t>https://abcnews.com/US/suspect-run-after-shooting-6-people-1-fatally/story?id=125337072</t>
  </si>
  <si>
    <t>EVERGREEN HIGH SCHOOL</t>
  </si>
  <si>
    <t>On Wednesday, September 10, 2025, at approximately 12:24 p.m., a 16 year old male armed with a handgun began shooting people at Evergreen High School, wounding two students. The shooter died by suicide at the scene after law enforcement arrived.</t>
  </si>
  <si>
    <t>Evergreen</t>
  </si>
  <si>
    <t>Colorado</t>
  </si>
  <si>
    <t>Desmond Holly</t>
  </si>
  <si>
    <t>at approximately 12:24 p.m.</t>
  </si>
  <si>
    <t>at Evergreen High School</t>
  </si>
  <si>
    <t>Colorado Revised Statutes § 18-12-105.5 – Unlawfully carrying a weapon; unlawful possession of weapons; school, college, or university grounds (https://colorado.public.law/statutes/crs_18-12-105.5)</t>
  </si>
  <si>
    <t>https://en.wikipedia.org/wiki/2025_Evergreen_High_School_shooting</t>
  </si>
  <si>
    <t>SKY MEADOW COUNTRY CLUB</t>
  </si>
  <si>
    <t>Nashua</t>
  </si>
  <si>
    <t>New Hampshire</t>
  </si>
  <si>
    <t>On Saturday, September 20, 2025, at approximately 7:17 p.m., a 23 year old male armed with a handgun began shooting people at the Sky Meadow Country Club, killing one and injuring six. Law enforcement apprehended the shooter at the scene following civilian intervention.</t>
  </si>
  <si>
    <t>at approximately 7:17 p.m.</t>
  </si>
  <si>
    <t>Law enforcement apprehended the shooter at the scene following civilian intervention.</t>
  </si>
  <si>
    <t>at the Sky Meadow Country Club</t>
  </si>
  <si>
    <t>Hunter Nadeau</t>
  </si>
  <si>
    <t>IMMIGRATION AND CUSTOMS ENFORCEMENT FIELD OFFICE</t>
  </si>
  <si>
    <t>Dallas</t>
  </si>
  <si>
    <t>On Wednesday, September 24, 2025, at approximately 6:40 a.m., a 29 year old male armed with a rifle opened fire on people at the Immigration and Customs Enforcement Field Office, killing two and wounding one. The shooter died by suicide at the scene before law enforcement arrived.</t>
  </si>
  <si>
    <t>at approximately 6:40 a.m.</t>
  </si>
  <si>
    <t>Joshua Jahn</t>
  </si>
  <si>
    <t>https://www.nbcboston.com/news/local/documents-shed-light-on-motive-of-man-charged-in-deadly-nh-country-club-shooting/3907511/</t>
  </si>
  <si>
    <t>https://en.wikipedia.org/wiki/2025_Dallas_ICE_facility_shooting</t>
  </si>
  <si>
    <t>https://www.cbsnews.com/texas/news/dallas-police-ice/</t>
  </si>
  <si>
    <t>from the rooftop of an attorney's office across the street from the ICE Detention facility</t>
  </si>
  <si>
    <t>AMERICAN FISH COMPANY</t>
  </si>
  <si>
    <t>On Saturday, September 27, 2025, at approximately 9:30 p.m., a 40 year old male armed with a rifle began shooting people at American Fish Company, killing three and wounding eight. Law enforcement apprehended the shooter at another location.</t>
  </si>
  <si>
    <t>Southport</t>
  </si>
  <si>
    <t>at approximately 9:30 p.m.</t>
  </si>
  <si>
    <t>Nigel Max Edge</t>
  </si>
  <si>
    <t>from a boat in the Intracoastal Waterway at the bar</t>
  </si>
  <si>
    <t>https://en.wikipedia.org/wiki/2025_Southport_shooting</t>
  </si>
  <si>
    <t>KICKAPOO LUCKY EAGLE CASINO HOTEL</t>
  </si>
  <si>
    <t>Eagle Pass</t>
  </si>
  <si>
    <t>On Saturday, September 27, 2025, at approximately 11:48 p.m., a 34 year old male armed with a rifle began shooting people at Kickapoo Lucky Eagle Casino Hotel, killing two people and injuring five. Law enforcement apprehended the shooter at another location.</t>
  </si>
  <si>
    <t>Keryan Rashad Jones</t>
  </si>
  <si>
    <t>at approximately 11:48 p.m.</t>
  </si>
  <si>
    <t>Law enforcement apprehended the shooter at another location. </t>
  </si>
  <si>
    <t>https://www.expressnews.com/news/article/kickapoo-lucky-eagle-casino-shooting-affidavit-21078992.php</t>
  </si>
  <si>
    <t>near the A-11 entrance of the casino</t>
  </si>
  <si>
    <t>Alas Locas Bar had a "No Firearms or Weapons" sign posted.</t>
  </si>
  <si>
    <t>The hotel has a "No Firearms" policy.</t>
  </si>
  <si>
    <t>THE CHURCH OF JESUS CHRIST OF LATTER-DAY SAINTS</t>
  </si>
  <si>
    <t>Grand Blanc Township</t>
  </si>
  <si>
    <t>On Sunday, September 28, 2025, at approximately 10:25 a.m., a 40 year old male armed with a rifle began shooting people at The Church of Jesus Christ of Latter-day Saints and started a fire, killing four and wounding eight. Law enforcement killed the shooter at the scene.</t>
  </si>
  <si>
    <t>at approximately 10:25 a.m.</t>
  </si>
  <si>
    <t>Law enforcement killed the shooter at the scene.</t>
  </si>
  <si>
    <t>at The Church of Jesus Christ of Latter-day Saints</t>
  </si>
  <si>
    <t>Thomas Jacob Sanford</t>
  </si>
  <si>
    <t>35.5.7.2 Firearms and Weapons
Firearms and other lethal weapons are not allowed on Church property. This includes concealed weapons. This does not apply to current law enforcement officers.
(https://www.churchofjesuschrist.org/study/manual/general-handbook/35?lang=eng)</t>
  </si>
  <si>
    <t>https://www.theguardian.com/us-news/2025/nov/01/michigan-mormon-church-shooter</t>
  </si>
  <si>
    <t>MISSION LANDSCAPE SUPPLIES</t>
  </si>
  <si>
    <t>17TH AND I STREET NORTHWEST</t>
  </si>
  <si>
    <t>BROWN UNIVERSITY</t>
  </si>
  <si>
    <t>SHOSHONE COUNTY SHERIFF’S OFFICE</t>
  </si>
  <si>
    <t>San Antonio</t>
  </si>
  <si>
    <t>Providence</t>
  </si>
  <si>
    <t>Rhode Island</t>
  </si>
  <si>
    <t>Wallace</t>
  </si>
  <si>
    <t>On Saturday, November 8, 2025, at approximately 7:45 a.m., a 21 year old male armed with a handgun began shooting people at Mission Landscape Supplies, killing three. The shooter died by suicide at a different location.</t>
  </si>
  <si>
    <t>On Wednesday, November 26, 2025, at approximately 2:15 p.m., a 29 year old male armed with a handgun began shooting people near a metro station. One National Guard member was killed, and one was wounded. A nearby guardsman opened fire on the shooter, detaining him until he was apprehended by law enforcement.</t>
  </si>
  <si>
    <t>On Saturday, December 13, 2025, at approximately 4:03 p.m., a 48 year old male armed with a handgun began shooting people at Brown University. Two students were killed and nine other students were wounded. The shooter died by suicide at another location.</t>
  </si>
  <si>
    <t>On Friday, December 26, 2025, at approximately 2:30 p.m., a 77 year old male armed with multiple weapons began shooting people at Shoshone County Sheriff’s Office, injuring three including one law enforcement officer. The shooter was killed while exchanging gunfire with law enforcement.</t>
  </si>
  <si>
    <t>The shooter died by suicide at a different location.</t>
  </si>
  <si>
    <t>at approximately 7:45 a.m.</t>
  </si>
  <si>
    <t>A nearby guardsman opened fire on the shooter, detaining him until he was apprehended by law enforcement.</t>
  </si>
  <si>
    <t>at approximately 4:03 p.m.</t>
  </si>
  <si>
    <t>The shooter died by suicide at another location.</t>
  </si>
  <si>
    <t>at Mission Landscape Supplies</t>
  </si>
  <si>
    <t>Jose Hernandez Galo</t>
  </si>
  <si>
    <t>https://www.ksat.com/news/local/2025/11/12/man-who-killed-3-coworkers-at-north-side-landscape-supply-company-was-in-the-us-illegally-ice-says/</t>
  </si>
  <si>
    <t>Rahmanullah Lakanwal</t>
  </si>
  <si>
    <t>https://abcnews.com/Politics/2-military-personnel-appearing-national-guard-shot-white/story?id=127905871</t>
  </si>
  <si>
    <t>https://www.washingtoninformer.com/downtown-dc-shooting-guardsmen/</t>
  </si>
  <si>
    <t>near the intersection of 17th and H Streets NW</t>
  </si>
  <si>
    <t>at Brown University</t>
  </si>
  <si>
    <t>The possession, use, or storage of Weapons or Firearms is strictly prohibited on all University Property and at University-sponsored events, except as authorized under this policy. (https://policy.brown.edu/policy/weapons)</t>
  </si>
  <si>
    <t>Claudio Manuel Neves Valente</t>
  </si>
  <si>
    <t>https://en.wikipedia.org/wiki/2025_Brown_University_shooting</t>
  </si>
  <si>
    <t>John Drake</t>
  </si>
  <si>
    <t>at approximately 2:30 p.m.</t>
  </si>
  <si>
    <t>The shooter was killed while exchanging gunfire with law enforcement.</t>
  </si>
  <si>
    <t>in the Shoshone County Sheriff’s Office lobby</t>
  </si>
  <si>
    <t>https://www.police1.com/officer-shootings/77-year-old-suspect-opens-fire-inside-idaho-sheriffs-office-lobby-before-fatal-ois</t>
  </si>
  <si>
    <t>https://www.krem.com/article/news/local/shoshone-county/officers-justified-december-2025-wallace-shooting-shoshone-county-prosecuting-attorney/293-88a22e04-fbd1-444a-ad3d-51cca7bdb6f5</t>
  </si>
  <si>
    <t>https://www.wbaltv.com/article/wallace-idaho-sheriff-office-shooting/69877362</t>
  </si>
  <si>
    <t>The shooter was killed at the scene by security personnel.</t>
  </si>
  <si>
    <t>An off-duty federal law enforcement agent killed the shooter.</t>
  </si>
  <si>
    <t>The shooter died by suicide at the scene after law enforcement arrived.</t>
  </si>
  <si>
    <t>Law enforcement officers apprehended the shooter at the scene.</t>
  </si>
  <si>
    <t>Enoc Martinez</t>
  </si>
  <si>
    <t>https://www.localmemphis.com/article/news/local/man-critical-following-i-240-shooting-suspect-detained/522-e22879d8-3be7-4b14-8fa6-7ccc41bb1e5b</t>
  </si>
  <si>
    <t>3600 block of Faxon Ave.; Sam Cooper Blvd. at White Station Rd.; I-240 near Walnut Grove Rd.</t>
  </si>
  <si>
    <t>https://www.actionnews5.com/2025/04/27/driver-charged-with-wounding-3-different-shootings-across-memphis-roadways-within-20-minutes/</t>
  </si>
  <si>
    <t>Colony Ridge</t>
  </si>
  <si>
    <t>https://www.dps.texas.gov/Texas10MostWanted/MostWanted/CriminalIllegalImmigrantDetails?id=1883</t>
  </si>
  <si>
    <t>Idaho Code § 18-3302C (https://law.justia.com/codes/idaho/title-18/chapter-33/section-18-3302c/)</t>
  </si>
  <si>
    <t>on the patio of a bar</t>
  </si>
  <si>
    <t>At the KDC/One Warehouse shooting, civilians disarmed the shooter, forcing him from the scene.</t>
  </si>
  <si>
    <t>At the Sky Meadow Country Club shooting, a civilian hit the shooter with a chair, disarming and causing him to flee.</t>
  </si>
  <si>
    <t>In the 2nd Armored Brigade Combat Team Complex shooting, unarmed soldiers disarmed and restrained the suspect until military police arrived.</t>
  </si>
  <si>
    <t>In the Jackson County Public Library incident, civilians overpowered the shooter during a shotgun malfunction.</t>
  </si>
  <si>
    <t>https://www.cbsnews.com/detroit/news/prosecutor-declines-to-charge-officers-who-fired-at-grand-blanc-church-attacker/</t>
  </si>
  <si>
    <t>A man who was attending the service confronted the suspect and fired a weapon, but missed, the prosecutor's office said...At that point, the Grand Blanc police officer approached, and a church member also approached the scene, holding a pistol.</t>
  </si>
  <si>
    <t>The specialist retrieved his personally owned pistol from the center console of his vehicle and returned fire, firing approximately three bullets through the windshield at the man.</t>
  </si>
  <si>
    <t>https://www.einnews.com/pr_news/830447790/summary-of-incident-shooter-killed-in-attack-on-border-patrol-facility</t>
  </si>
  <si>
    <t>two handguns</t>
  </si>
  <si>
    <t>a handgun and a rifle</t>
  </si>
  <si>
    <t>a handgun, a rifle, and a shotgun</t>
  </si>
  <si>
    <t>two handguns, a rifle, and a shotgun</t>
  </si>
  <si>
    <t>three handguns, two rifles, and a shotgun</t>
  </si>
  <si>
    <t>Video shows the moment a northeast Harris County man opened fire on a crowd of people after a child’s birthday party…
Surveillance video shows a man deputies identify as Murray’s neighbor, James Thompson, walking out of the house next door. He begins shouting something about a dog, and several of Murray’s guests start shouting obscenities at him.
“Things just kind of unraveled really quickly. Someone threw, like, a water bottle, and he just started shooting at everybody,” said Murray…
Deputies say several people in the crowd returned fire, hitting Thompson multiple times…</t>
  </si>
  <si>
    <t>Arkansas</t>
  </si>
  <si>
    <t>Texarkana</t>
  </si>
  <si>
    <t>A 15-year-old boy who brandished a gun and rifle at an airport in Texarkana, Ark., on Tuesday morning and demanded a plane was arrested after a pilot retrieved a firearm from his truck and ordered him to the ground, according to local police…
The confrontation began just after 7:30 a.m. when the 15-year-old walked into a private facility at the airport run by Signature Aviation that functions as a terminal for jets and other private aircraft.
The boy, whose name was not released, placed a gun on the front counter at the terminal, demanded a plane and cocked his rifle, according to Paul Mehrlich, the airport’s director.
A staff member told the boy that she would help, then went into a back office and called 9-1-1, Mr. Merlich said. Frustrated, the 15-year-old then forcefully pushed open a door leading out to the airfield, Mr. Mehrlich said. That’s when the pilot confronted him.
Mr. Mehrlich applauded the terminal’s staff and the pilot for acting calmly to stop the suspect.
“They remained calm despite being openly threatened, and then the pilot, who stepped up, put himself in harm’s way,” Mr. Mehrlich said in an interview. “That was very heroic. We had no injuries, no deaths. We consider this an example of where everything kind of goes right.”…</t>
  </si>
  <si>
    <t>Police said that the shooting happened around 12:45 a.m. at the patio of the Aura Bar and Lounge near the corner of Ironside drive and Wurzbach Road.
Investigators said that two groups of people were arguing on the patio, which then boiled over into a fight.
Vela, who was in the parking lot, allegedly saw the fight, pulled out a handgun, and opened fire on the brawl.
A bystander pulled out his own gun and fired back, fatally striking Vela. That bystander was also wounded by Vela’s gunfire, and was rushed to the hospital in critical condition.
In total, the bystander, two women, and one man at the scene were all injured by the gunfire.</t>
  </si>
  <si>
    <t>Suspect with gun, but it is unclear whether he fired any shots</t>
  </si>
  <si>
    <t>Officers said they responded to calls about a person shot in the 2000 block of Alison Court SW around 7:30 a.m. Saturday.
When they arrived, they saw a man standing outside the building with a rifle and a handgun, according to police. Before officers could confront him, he took off.
Officers said they heard multiple gunshots while searching for the man, and found him shot. A civilian shot the man, according to APD. No officers fired their weapons…</t>
  </si>
  <si>
    <t>South Carolina</t>
  </si>
  <si>
    <t>Union</t>
  </si>
  <si>
    <t>Around 7:45 p.m. on Aug. 18, officers with the Union Police Department responded to a report of gunshots at 622 South Pinckney Street.
When officers arrived, they found 28-year-old Ieshaun Dunn of Union lying in the grass behind Buddy’s Corner Store and another man giving the victim chest compressions. Officers discovered that Dunn had a gunshot wound near the heart…
After a thorough investigation, it was concluded by authorities that this was a case of self-defense.
According to police, Dunn fired a gun at a group of people and gunfire was returned, leading to Dunn’s death…</t>
  </si>
  <si>
    <t>Vero Beach</t>
  </si>
  <si>
    <t>Deputies were called to Wabasso Foods in the 6300 block of 85th Street east of 66th Ave around 3:30 p.m. Oct. 3, according to Indian River County Sheriff’s Office officials.
A 62-year-old Wabasso area resident traveled to the store on a bicycle and while in the parking lot of the convenience store he “threatened a lady … (saying) he was going to kill her,” said Lt. Kevin Jaworski.
The woman fled and the man continued into the store demanding everyone inside the building to leave, Jaworski said.
“The employee pushed him outside,” he said. “She told him to drop the gun, at which point she fired off two rounds (into the air), basically a warning shot to get him to drop the gun.”…
Calvert Allen was charged with aggravated assault with a deadly weapon, possession of a firearm by a felon and exhibition of a weapon in public.
The employee, Jaworski said, acted in self-defense, and was, “well (within) her rights to protect herself.”…</t>
  </si>
  <si>
    <t>Utah</t>
  </si>
  <si>
    <t>West Valley City</t>
  </si>
  <si>
    <t>At approximately 12:40 a.m., police responded to reports of a shooting in the 4700 block of Palmer Drive, where a Halloween party attended by teenagers and young adults was being held, according to a statement from the West Valley City Police Department.
The statement says Allen Montelongo, 18, of Salt Lake City, was driving by the party and fired at a group of people standing in the roadway. A 16-year-old male from Sandy was hit multiple times by the gunfire, according to police.
Someone in the group returned fire, police said, hitting Montelongo and causing him to crash his car into a fence. He was later pronounced dead on scene…</t>
  </si>
  <si>
    <t>District Attorney General Bryant C. Dunaway announced the findings of the investigation into the Dec. 4, 2025 shooting death of 41-year-old Ashleigh E. McKinzie, concluding the case is a justified act of self-defense.
DeKalb County deputies initially responded to a call near Captains Point Road in the early morning hours, where they found McKinzie lying in the roadway with gunshot wounds…
According to the DA’s report, Stanton told investigators he encountered McKinzie in the roadway while driving and believed she was armed and approaching him, prompting him to fire in fear for his safety.
Authorities confirmed McKinzie was carrying a loaded handgun at the time she was shot. She was also found with a backpack containing several personal items.
An autopsy later determined McKinzie died from multiple gunshot wounds. Toxicology results showed the presence of methamphetamine and amphetamine in her system…
After reviewing all evidence, the District Attorney’s Office determined Stanton acted in self-defense and that his actions were justified under Tennessee law. The case is now closed…</t>
  </si>
  <si>
    <t>Silver Point</t>
  </si>
  <si>
    <t>https://www.atlantanewsfirst.com/2025/10/16/convenience-store-worker-uses-gun-disarm-man-threatening-kill-someone-deputies-say/</t>
  </si>
  <si>
    <t>https://news4sanantonio.com/news/local/its-horrible-two-men-fatally-shot-in-phone-repair-store-confrontation-local-news-crime-law-public-safety</t>
  </si>
  <si>
    <t>https://www.ksat.com/news/local/2025/04/02/me-identifies-man-shot-killed-by-store-employee-during-dispute-at-nw-side-repair-shop/</t>
  </si>
  <si>
    <t>Helotes</t>
  </si>
  <si>
    <t>Chicago</t>
  </si>
  <si>
    <t>The shooting happened in the 6900 block of South Crandon Avenue around 5 a.m., according to Chicago police.
The victim, a 38-year-old man, was outside when an unknown offender opened fire. The victim then returned fire, police said…
The 38-year-old man has a valid firearm owners identification card and concealed carry license, police said…</t>
  </si>
  <si>
    <t>https://www.fox32chicago.com/news/south-shore-shootout-man-hurt</t>
  </si>
  <si>
    <t>Asheville</t>
  </si>
  <si>
    <t>After gunfire erupted on Rankin Avenue near College Street around 12:07 a.m. June 1, Asheville Police Department detectives reviewed a “significant amount of physical and digital evidence” and conducted “an extensive series of interviews” with victims and witnesses, the department said in a June 4 news release. After consulting with the Buncombe County District Attorney’s Office, officials determined not to press charges, the release said…
The incident began when the “bouncer” of a local night club saw two men, one identified as Porras, 26, “harassing a group of women,” according to releases from both APD and the district attorney’s office. When the security guard denied the men entry into the club, Porras’ friend argued with the guard, which escalated to a physical altercation.
A club patron intervened to help the security guard and attempt to deescalate the situation, the news release said. The altercation continued and witnesses heard Porras say he was going to retrieve a gun from his car before he left the scene.
Moments later, Porras returned “with a gun in his hand,” APD’s release said. After a “scuffle” with Porras, the patron drew a firearm and both he and Porras began shooting at each other. When officers arrived, they found Porras dead in the roadway…
The patron who fired the shots left the scene but later turned himself in to police. APD’s release said he has “cooperated in all facets of the investigation.”
After reviewing the evidence and North Carolina law, prosecutors in the District Attorney’s Office, alongside APD investigators, determined the patron’s actions were legally justified in self-defense.
“The evidence indicates that the patron was not the aggressor and acted to defend himself during a rapidly escalating and dangerous situation,” APD’s release says…</t>
  </si>
  <si>
    <t>https://www.citizen-times.com/story/news/local/2025/06/04/no-charges-filed-in-asheville-shooting-that-killed-1-man-police-say/84030989007/</t>
  </si>
  <si>
    <t>Suspect with gun, but it is unclear whether he fired first.</t>
  </si>
  <si>
    <t>https://www.kctv5.com/2025/09/27/family-pregnant-woman-shot-seeks-answers-justice-death-unborn-child/</t>
  </si>
  <si>
    <t>https://www.kshb.com/news/crime/pregnant-woman-struck-by-gunfire-while-driving-saturday-in-sugar-creek</t>
  </si>
  <si>
    <t>Missouri</t>
  </si>
  <si>
    <t>Sugar Creek</t>
  </si>
  <si>
    <t>Suspect with gun fired first</t>
  </si>
  <si>
    <t>Indianapolis</t>
  </si>
  <si>
    <t>https://www.kansascity.com/news/nation-world/national/article312513633.html</t>
  </si>
  <si>
    <t>https://fox59.com/news/indycrime/impd-man-arrested-after-triple-shooting-at-east-side-cvs-pharmacy/</t>
  </si>
  <si>
    <t>The shooting happened after 6:30 p.m. Tuesday, Oct. 7, at a CVS on the east side of Indianapolis, according to a probable cause affidavit filed Oct. 14…
Rowe became angry and started yelling insults at one of the technicians, identified as “DJ” in the affidavit. DJ yelled back at Rowe, according to police, and a pharmacist told her to go home for the day. 
DJ went outside to wait for her boyfriend to pick her up, she told police, adding that she overheard Rowe talking to someone on the phone, saying, “get the drake, get the gun.” 
Rowe and his wife were inside their vehicle outside the store when DJ’s boyfriend arrived, and the two men exchanged words, then gunfire, according to police.
DJ hid behind a pillar as shots rang out, but she and another employee, “JB,” were hit, the affidavit said. Rowe was shot, and though he left the scene, police later found him at a hospital with gunshot wounds to his right arm, left leg and rib cage. There were also multiple bullet holes in the 2024 Jeep Wagoneer he arrived in, police said…
DJ’s boyfriend told police he didn’t start the confrontation, but “fired back,” and handed over his Glock handgun to officers at the scene, the affidavit read…
Police searched Rowe’s home and found meth, as well as multiple firearms, including a handgun with the serial number filed off and a rifle that had been reported stolen in August, the affidavit said…</t>
  </si>
  <si>
    <t>Kansas City</t>
  </si>
  <si>
    <t>Video surveillance cited in court documents captured three people walking and reacting to shots being fired at them from a gray hatchback vehicle that stopped at an intersection, and them returning fire. One of the victims told police that they were walking from his house to a nearby gas station when the shooting occurred. The three then ran back home and got a ride to the hospital…</t>
  </si>
  <si>
    <t>https://www.kansascity.com/news/local/article313398650.html</t>
  </si>
  <si>
    <t>Officers responded to an aggravated assault in the 300 block of West Mitchell Road on Sept. 26 around 2:30 in the afternoon.
Officers were told the victim was approached by a male suspect, who mumbled some words toward him, and then fired multiple shots, hitting the victim in the leg. The victim returned fire in self-defense.
The first suspect was observed in video recordings brandishing a firearm and firing shots at the victim. After the shooting, the suspect fled on foot and entered a white Subaru Outback, which was driven by the second suspect…</t>
  </si>
  <si>
    <t>https://wreg.com/news/police-release-surveillance-video-in-search-for-shooting-suspect/</t>
  </si>
  <si>
    <t>in the driveway on Bradfield Manor Drive</t>
  </si>
  <si>
    <t>https://abc13.com/post/neighbor-opens-fire-crowd-childs-birthday-party-condo-complex-elmcroft-southwest-houston-video-shows/15934526/</t>
  </si>
  <si>
    <t>Houston</t>
  </si>
  <si>
    <t>A dispute between neighbors following a child's birthday party escalated after the suspect confronted the gathering over a dog. The suspect allegedly opened fire, wounding multiple people. Several people in the crowd returned fire, striking the suspect multiple times before he was taken into custody.</t>
  </si>
  <si>
    <t>https://omaha.com/news/local/crime-courts/man-was-protecting-others-when-he-shot-killed-another-man-outside-north-omaha-club-prosecutor/article_1e0a8f80-d376-11ef-94bc-1758844629c1.html</t>
  </si>
  <si>
    <t>outside the club</t>
  </si>
  <si>
    <t>https://www.wptv.com/news/palm-beach-county/region-c-palm-beach-county/welder-killed-in-workplace-shooting-was-shot-in-the-head-by-his-assistant-affidavit-says</t>
  </si>
  <si>
    <t>at a welding workstation</t>
  </si>
  <si>
    <t>https://foxsanantonio.com/newsletter-daily/suspect-killed-in-fatal-bar-gunfight-identified-accused-of-wounding-four-victims-local-news-near-me-crime-law-public-safety</t>
  </si>
  <si>
    <t>The suspect observed a fight between two groups on the patio of Aura Bar and Lounge, drew a handgun, and opened fire on the crowd, wounding four people. An armed bystander returned fire, fatally shooting the suspect while also being wounded in the exchange.</t>
  </si>
  <si>
    <t>The suspect entered a phone repair store to confront an employee over a phone repair dispute, and the argument escalated into a physical altercation. The suspect then drew a handgun and fatally shot the employee before another employee, acting in self-defense while the suspect was still armed and posing an active threat, returned fire, fatally shooting the suspect.</t>
  </si>
  <si>
    <t>at a phone repair store</t>
  </si>
  <si>
    <t>A man standing outside in Chicago's South Shore neighborhood was shot by an unknown suspect. The wounded man, who was a licensed concealed carry holder, drew his own handgun and returned fire before the suspect fled the scene.</t>
  </si>
  <si>
    <t>outside the 6900 block of South Crandon Avenue</t>
  </si>
  <si>
    <t>https://www.azfamily.com/2025/05/21/1-killed-1-injured-overnight-shooting-peoria-sports-bar/</t>
  </si>
  <si>
    <t>The suspect, who had been removed from a sports bar after being refused service due to intoxication, retrieved a handgun from his vehicle, fired shots into the air, and then into the bar, wounding one patron. Two armed bystanders outside the bar returned fire, fatally shooting the suspect.</t>
  </si>
  <si>
    <t>A suspect denied entry by a bouncer at a downtown nightclub returned with a gun after an earlier altercation. A patron who intervened and attempted to de-escalate exchanged gunfire with him, fatally shooting the suspect. Authorities later ruled that it was justified in self-defense and filed no charges.</t>
  </si>
  <si>
    <t>1 (Stray bullets struck multiple bystanders, according to police.)</t>
  </si>
  <si>
    <t>outside the night club</t>
  </si>
  <si>
    <t>https://www.chewelahindependent.com/news/armed-citizens-kill-man-shooting-in-k-f-neighborhood/article_a3b7c348-ab4d-44e9-80fb-e2b220096bad.html</t>
  </si>
  <si>
    <t>https://www.wsbtv.com/news/local/officials-identify-man-shot-killed-while-attending-fraternitys-event-atlanta-park/PWBUBEBWERCH7CC42ESBH2LRJE/</t>
  </si>
  <si>
    <t>https://abc7chicago.com/post/harvey-shooting-today-child-among-7-shot-14400-block-des-plaines-street-officials-say-suspect-killed-ccl-holder/17415754/</t>
  </si>
  <si>
    <t>https://www.wowt.com/2025/09/30/heroism-glenwood-neighbor-credited-with-saving-lives-during-shooting/</t>
  </si>
  <si>
    <t>https://www.wyff4.com/article/fatal-shooting-behind-store-sc-upstate-no-charges-update/66055405</t>
  </si>
  <si>
    <t>The suspect opened fire on a group behind a convenience store before being fatally shot by return fire in self-defense.</t>
  </si>
  <si>
    <t>behind Buddy's Corner Store</t>
  </si>
  <si>
    <t>https://www.wgnsradio.com/article/94876/two-injured-in-targeted-shooting-at-old-fort-park-in-murfreesboro</t>
  </si>
  <si>
    <t>https://www.wgnsradio.com/article/94897/update-tavarious-chambers-jailed-with-1-million-bond</t>
  </si>
  <si>
    <t>The suspect fired several shots before turning and shooting at a passing SUV, wounding the pregnant woman who was driving. Her husband helped officers identify the suspect nearby. When the suspect fled and attempted to enter a semi-truck, the driver used his handgun to fire warning shots, helping stop the situation until police took the suspect into custody.</t>
  </si>
  <si>
    <t>in the area of Kentucky Road and Sterling Avenue</t>
  </si>
  <si>
    <t>A man was approached by the suspect, who mumbled a few words before opening fire and striking him in the leg. The wounded victim returned fire in self-defense before the suspect fled the scene in a waiting vehicle.</t>
  </si>
  <si>
    <t>in the 300 block of West Mitchell Road</t>
  </si>
  <si>
    <t>The suspect became enraged over a prescription dispute at a CVS pharmacy and, after threatening to get a gun, exchanged gunfire with an employee's boyfriend outside the store. The employee's boyfriend returned fire, wounding the suspect, while two employees were struck during the exchange.</t>
  </si>
  <si>
    <t>outside the CVS pharmacy</t>
  </si>
  <si>
    <t>https://www.ksl.com/article/51395497/man-dead-teen-injured-in-early-morning-shootout-at-halloween-party</t>
  </si>
  <si>
    <t>The suspect drove past a Halloween party and fired at a group of people standing in the roadway, wounding a 16-year-old. An armed person in the crowd returned fire, hitting the suspect and causing him to crash his car into a fence, where he was later pronounced dead at the scene.</t>
  </si>
  <si>
    <t>on the roadway outside a Halloween party</t>
  </si>
  <si>
    <t>The suspect opened fire from a gray hatchback at three people walking to a nearby gas station, who returned fire before the suspect fled the scene.</t>
  </si>
  <si>
    <t>https://www.jacksoncountyprosecutor.com/DocumentCenter/View/2767/BankstonMarquise-Complaint-PC-Red</t>
  </si>
  <si>
    <t>at an intersection</t>
  </si>
  <si>
    <t>https://jacksoncountyprosecutor.com/m/newsflash/home/detail/1744</t>
  </si>
  <si>
    <t>https://www.wsbradio.com/news/local/police-investigate-shooting-that-played-out-like-movie-metro-atlanta-restaurant/YRFGXDHGRBBSBD5UWT3O33SOMM/</t>
  </si>
  <si>
    <r>
      <t xml:space="preserve">An argument happened around 3:30 p.m. at the 'UBreakIFix' on Bandera Rd. and Loop 1604 and eventually ended in the deaths of two men. Both were shot and killed.
"Our suspect came into the store dissatisfied with the service done to his phone and confronted an employee," SAPD Officer Nick Soliz explained. "A verbal argument started, it escalated, and that is when the suspect produced what a witness said was a firearm."…
"My son was the only one who knew the young man was armed at that time and as they hit the ground and were scuffling, that young man pulled out the gun and shot my son in the throat 3 times," Bell said, while trying hard to maintain his composure. 
Bell said another employee who witnessed the struggle ran to the back of the store and retrieved his own weapon and told McKnight to leave the store three times.
Employees told Bell, "He was walking around with the gun still cocked and everybody was still afraid for their lives."...
"In self defense, another employee of the location had a firearm on him as well, took his firearm out and shot the suspect, killing him, right there," he said…
</t>
    </r>
    <r>
      <rPr>
        <sz val="12"/>
        <rFont val="Calibri (Body)"/>
      </rPr>
      <t>"I wouldn't say, retaliation, but defending himself, [the] suspect was actively shooting somebody in the store, so that employee stepped up and took care of that," Soliz explained. "[He] neutralized the threat."…</t>
    </r>
  </si>
  <si>
    <r>
      <t xml:space="preserve">At about 4:40 p.m. Saturday, Sept. 20, Ally and Austin were driving east on Kentucky Road towards Sterling Avenue when a man fired into their car. Ally was driving. Austin was in the passenger seat. Austin heard three pops and looked up from his phone to see the man standing across the street.
</t>
    </r>
    <r>
      <rPr>
        <sz val="12"/>
        <rFont val="Calibri (Body)"/>
      </rPr>
      <t>“Those first three shots that I was talking about weren’t at us, but then I could see him turn towards us with his arm,” Austin said. “And then that next shot was at us.”...</t>
    </r>
    <r>
      <rPr>
        <sz val="12"/>
        <rFont val="Calibri"/>
        <family val="2"/>
        <scheme val="minor"/>
      </rPr>
      <t xml:space="preserve">
Upon arrival, officers located a vehicle where a man was applying pressure to the upper thigh area of his wife, who had been shot while driving a Chevrolet SUV west on Kentucky Road.
As officers helped the woman, the woman’s husband pointed out the suspect, who was located in a vehicle a short distance away.
As officers approached the suspect’s vehicle, the suspect, later identified as Jermaine Hall, fled from police, crashing through the gates at the Buckeye Fuel Depot.
Hall eventually stopped next to a semi-truck and attempted to enter the cab through the passenger side door. The driver of the semi-truck told police he grabbed his handgun and fired two “warning” shots in Hall’s direction. Hall was not struck…
On Sunday, Hall was charged with unlawful use of a weapon by shooting at a motor vehicle, armed criminal action, and aggravated fleeing a stop or detention. Hall remains in custody on a $200,000 cash-only bond.</t>
    </r>
  </si>
  <si>
    <t>https://www.nytimes.com/2025/02/04/us/minor-arrested-texarkana-airport-gun.html</t>
  </si>
  <si>
    <t>https://www.fox5atlanta.com/news/man-shot-after-running-from-atlanta-police-had-multiple-guns</t>
  </si>
  <si>
    <t>https://www.tcpalm.com/story/news/crime/indian-river-county/2025/10/03/warning-shots-fired-in-wabasso-before-store-employee-disarms-man-cr-510-indian-river-county/86505469007/?gnt-cfr=1&amp;gca-cat=p&amp;gca-uir=true&amp;gca-epti=z117822p119550c119550e009480v117822d--60--b--60--&amp;gca-ft=191&amp;gca-ds=sophi</t>
  </si>
  <si>
    <t>https://fox17.com/news/local/mtsu-professors-shooting-death-ruled-self-defense-no-charges-filed-ashleigh-e-mckinzie-todd-c-stanton-smithville-highway</t>
  </si>
  <si>
    <t>A 15-year-old armed with a handgun and an AR-style rifle entered a private terminal at Texarkana Regional Airport, demanded a plane, and cocked his rifle. A local pilot retrieved a firearm from his truck, ordered the teen to the ground, and disarmed him until police arrived and took him into custody.</t>
  </si>
  <si>
    <t>Police responding to a shooting found the suspect armed with a rifle and a handgun outside an apartment building. The suspect fled, and an armed civilian confronted and shot him.</t>
  </si>
  <si>
    <t>The suspect allegedly threatened to kill a woman outside a convenience store before entering armed and demanding customers leave. A store employee forced him outside and fired two warning shots after ordering him to drop the weapon, with authorities saying she acted lawfully in self-defense.</t>
  </si>
  <si>
    <t>A driver encountered an armed woman standing in the roadway, who approached his truck and pointed a loaded handgun at him. Fearing for his life, the driver drew his own handgun and fatally shot her in self-defense.</t>
  </si>
  <si>
    <t>on Smithville Highway</t>
  </si>
  <si>
    <t>inside and outside Wabasso Foods</t>
  </si>
  <si>
    <t>at Texarkana Regional Airport</t>
  </si>
  <si>
    <t>https://flytxk.com/wp-content/uploads/2026/03/Rules-andRegulations-100423.pdf</t>
  </si>
  <si>
    <t>Civilian Involvement</t>
  </si>
  <si>
    <t>armed civilian involved (firearm)</t>
  </si>
  <si>
    <t>last eleven years</t>
  </si>
  <si>
    <t>Crime Prevention Research Center</t>
  </si>
  <si>
    <t>At CrossPointe Community Church, a church member spotted the attacker carrying an AR-15-style rifle and immediately rammed him with a truck. That intervention allowed two volunteer members of the church's security team to shoot and stop the attacker before he could carry out what could have become a mass public shooting.</t>
  </si>
  <si>
    <t>0 
(misclassified by FBI; involved volunteer members of the church)</t>
  </si>
  <si>
    <t>https://www.rochesterfirst.com/news/national/ap-police-suspect-shot-and-killed-by-a-security-guard-after-a-shooting-at-a-church-in-michigan/</t>
  </si>
  <si>
    <t>Churchgoers attending a morning service at CrossPointe Community Church in Wayne spotted the gunman driving recklessly and then saw him exit his car wearing a tactical vest and carrying a rifle and a handgun, police Chief Ryan Strong said at an evening news conference.
The man began firing as he approached the church, striking one person in the leg.
“A parishioner struck the gunman with his vehicle as the gunman shot the vehicle repeatedly,” Strong told reporters. “At least two staff members shot the gunman, causing the fatal wounds.”…
The shooting occurred around 11 a.m. in Wayne, a city of about 17,000 people located about 25 miles (40 kilometers) west of Detroit. The person who was shot in the leg was treated for non-life-threatening injuries, the chief said. Nobody else was hurt…
“We are grateful for the heroic actions of the church’s staff members, who undoubtedly saved many lives and prevented a large-scale mass shooting,” the chief said…</t>
  </si>
  <si>
    <t>The suspect became enraged over a prescription dispute at a CVS pharmacy and, after threatening to get a gun, later confronted an employee and her boyfriend outside the store. He opened fire, striking the employee and a coworker. Her boyfriend returned fire, wounding the suspect.</t>
  </si>
  <si>
    <t>An unknown suspect shot a man standing outside in Chicago's South Shore neighborhood. The wounded man, who was a licensed concealed carry holder, drew his own handgun and returned fire before the suspect fled the scene.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</si>
</sst>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F800]dddd\,\ mmmm\ dd\,\ yyyy"/>
    <numFmt numFmtId="166" formatCode="[$-409]mmmm\ d\,\ yyyy;@"/>
  </numFmts>
  <fonts count="9" x14ac:knownFonts="1">
    <font>
      <sz val="12"/>
      <color theme="1"/>
      <name val="Calibri"/>
      <family val="2"/>
      <scheme val="minor"/>
    </font>
    <font>
      <b/>
      <sz val="12"/>
      <color theme="1"/>
      <name val="Calibri"/>
      <family val="2"/>
      <scheme val="minor"/>
    </font>
    <font>
      <u/>
      <sz val="12"/>
      <color theme="10"/>
      <name val="Calibri"/>
      <family val="2"/>
      <scheme val="minor"/>
    </font>
    <font>
      <sz val="12"/>
      <color theme="1"/>
      <name val="Calibri"/>
      <family val="2"/>
      <scheme val="minor"/>
    </font>
    <font>
      <sz val="12"/>
      <color rgb="FFFF0000"/>
      <name val="Calibri"/>
      <family val="2"/>
      <scheme val="minor"/>
    </font>
    <font>
      <b/>
      <sz val="12"/>
      <name val="Calibri"/>
      <family val="2"/>
      <scheme val="minor"/>
    </font>
    <font>
      <sz val="12"/>
      <name val="Calibri"/>
      <family val="2"/>
      <scheme val="minor"/>
    </font>
    <font>
      <sz val="12"/>
      <color rgb="FF000000"/>
      <name val="Calibri"/>
      <family val="2"/>
      <scheme val="minor"/>
    </font>
    <font>
      <sz val="12"/>
      <name val="Calibri (Body)"/>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2" fillId="0" borderId="0" applyNumberFormat="0" applyFill="0" applyBorder="0" applyAlignment="0" applyProtection="0"/>
    <xf numFmtId="9" fontId="3" fillId="0" borderId="0" applyFont="0" applyFill="0" applyBorder="0" applyAlignment="0" applyProtection="0"/>
  </cellStyleXfs>
  <cellXfs count="59">
    <xf numFmtId="0" fontId="0" fillId="0" borderId="0" xfId="0"/>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0" borderId="0" xfId="0" applyFont="1" applyAlignment="1">
      <alignment horizontal="center" vertical="center"/>
    </xf>
    <xf numFmtId="0" fontId="0" fillId="0" borderId="0" xfId="0" applyAlignment="1">
      <alignment horizontal="center" vertical="center" wrapText="1"/>
    </xf>
    <xf numFmtId="0" fontId="0" fillId="0" borderId="0" xfId="0" applyAlignment="1">
      <alignment horizontal="center" vertical="center"/>
    </xf>
    <xf numFmtId="0" fontId="5" fillId="0" borderId="0" xfId="0" applyFont="1" applyAlignment="1">
      <alignment horizontal="center" vertical="center"/>
    </xf>
    <xf numFmtId="0" fontId="5" fillId="0" borderId="0" xfId="0" applyFont="1" applyAlignment="1">
      <alignment horizontal="center" vertical="center" wrapText="1"/>
    </xf>
    <xf numFmtId="164" fontId="0" fillId="0" borderId="0" xfId="2" applyNumberFormat="1" applyFont="1" applyFill="1" applyAlignment="1">
      <alignment horizontal="center" vertical="center"/>
    </xf>
    <xf numFmtId="0" fontId="6" fillId="0" borderId="0" xfId="0" applyFont="1" applyAlignment="1">
      <alignment horizontal="center" vertical="center"/>
    </xf>
    <xf numFmtId="0" fontId="6" fillId="0" borderId="0" xfId="0" applyFont="1" applyAlignment="1">
      <alignment horizontal="center" vertical="center" wrapText="1"/>
    </xf>
    <xf numFmtId="164" fontId="6" fillId="0" borderId="0" xfId="2" applyNumberFormat="1" applyFont="1" applyFill="1" applyAlignment="1">
      <alignment horizontal="center" vertical="center"/>
    </xf>
    <xf numFmtId="0" fontId="6" fillId="0" borderId="0" xfId="0" applyFont="1"/>
    <xf numFmtId="164" fontId="1" fillId="0" borderId="0" xfId="2" applyNumberFormat="1" applyFont="1" applyFill="1" applyAlignment="1">
      <alignment horizontal="center" vertical="center"/>
    </xf>
    <xf numFmtId="0" fontId="7" fillId="0" borderId="0" xfId="0" applyFont="1"/>
    <xf numFmtId="164" fontId="0" fillId="0" borderId="0" xfId="2" applyNumberFormat="1" applyFont="1"/>
    <xf numFmtId="164" fontId="0" fillId="0" borderId="0" xfId="0" applyNumberFormat="1"/>
    <xf numFmtId="0" fontId="5" fillId="0" borderId="0" xfId="0" applyFont="1" applyAlignment="1">
      <alignment horizontal="left" vertical="center"/>
    </xf>
    <xf numFmtId="0" fontId="5" fillId="0" borderId="0" xfId="0" applyFont="1" applyAlignment="1">
      <alignment vertical="center" wrapText="1"/>
    </xf>
    <xf numFmtId="164" fontId="0" fillId="0" borderId="0" xfId="2" applyNumberFormat="1" applyFont="1" applyAlignment="1">
      <alignment horizontal="center" vertical="center" wrapText="1"/>
    </xf>
    <xf numFmtId="164" fontId="0" fillId="0" borderId="0" xfId="0" applyNumberFormat="1" applyAlignment="1">
      <alignment horizontal="center" vertical="center"/>
    </xf>
    <xf numFmtId="164" fontId="1" fillId="0" borderId="0" xfId="0" applyNumberFormat="1" applyFont="1" applyAlignment="1">
      <alignment horizontal="center" vertical="center"/>
    </xf>
    <xf numFmtId="0" fontId="1" fillId="0" borderId="0" xfId="0" applyFont="1" applyAlignment="1">
      <alignment horizontal="left" vertical="center"/>
    </xf>
    <xf numFmtId="0" fontId="0" fillId="0" borderId="0" xfId="0" applyAlignment="1">
      <alignment horizontal="center"/>
    </xf>
    <xf numFmtId="0" fontId="0" fillId="0" borderId="0" xfId="0" applyAlignment="1">
      <alignment horizontal="left" vertical="center"/>
    </xf>
    <xf numFmtId="164" fontId="3" fillId="0" borderId="0" xfId="2" applyNumberFormat="1" applyFont="1" applyFill="1" applyAlignment="1">
      <alignment horizontal="center" vertical="center"/>
    </xf>
    <xf numFmtId="164" fontId="6" fillId="0" borderId="0" xfId="2" applyNumberFormat="1" applyFont="1" applyFill="1" applyAlignment="1">
      <alignment horizontal="center" vertical="center" wrapText="1"/>
    </xf>
    <xf numFmtId="164" fontId="6" fillId="0" borderId="0" xfId="0" applyNumberFormat="1" applyFont="1" applyAlignment="1">
      <alignment horizontal="center" vertical="center"/>
    </xf>
    <xf numFmtId="0" fontId="6" fillId="0" borderId="0" xfId="0" applyFont="1" applyAlignment="1">
      <alignment horizontal="left" vertical="center"/>
    </xf>
    <xf numFmtId="164" fontId="1" fillId="0" borderId="0" xfId="2" applyNumberFormat="1" applyFont="1" applyAlignment="1">
      <alignment horizontal="center" vertical="center" wrapText="1"/>
    </xf>
    <xf numFmtId="165" fontId="0" fillId="0" borderId="0" xfId="0" applyNumberFormat="1" applyAlignment="1">
      <alignment horizontal="left" vertical="center" wrapText="1"/>
    </xf>
    <xf numFmtId="0" fontId="0" fillId="0" borderId="0" xfId="0" applyAlignment="1">
      <alignment horizontal="left" vertical="center" wrapText="1"/>
    </xf>
    <xf numFmtId="0" fontId="0" fillId="0" borderId="0" xfId="0" applyAlignment="1">
      <alignment horizontal="left"/>
    </xf>
    <xf numFmtId="0" fontId="4" fillId="0" borderId="0" xfId="0" applyFont="1" applyAlignment="1">
      <alignment horizontal="center" vertical="center" wrapText="1"/>
    </xf>
    <xf numFmtId="15" fontId="5" fillId="0" borderId="0" xfId="0" applyNumberFormat="1" applyFont="1" applyAlignment="1">
      <alignment horizontal="center" vertical="center" wrapText="1"/>
    </xf>
    <xf numFmtId="15" fontId="6" fillId="0" borderId="0" xfId="0" applyNumberFormat="1" applyFont="1" applyAlignment="1">
      <alignment horizontal="left" vertical="center" wrapText="1"/>
    </xf>
    <xf numFmtId="166" fontId="7" fillId="0" borderId="0" xfId="0" applyNumberFormat="1" applyFont="1" applyAlignment="1">
      <alignment horizontal="left" vertical="center" wrapText="1"/>
    </xf>
    <xf numFmtId="0" fontId="2" fillId="0" borderId="0" xfId="1" applyAlignment="1">
      <alignment horizontal="left" vertical="center"/>
    </xf>
    <xf numFmtId="0" fontId="2" fillId="0" borderId="0" xfId="1" applyFill="1" applyAlignment="1">
      <alignment horizontal="left" vertical="center"/>
    </xf>
    <xf numFmtId="165" fontId="1" fillId="0" borderId="0" xfId="0" applyNumberFormat="1" applyFont="1" applyAlignment="1">
      <alignment horizontal="center" vertical="center" wrapText="1"/>
    </xf>
    <xf numFmtId="165" fontId="7" fillId="0" borderId="0" xfId="0" applyNumberFormat="1" applyFont="1" applyAlignment="1">
      <alignment horizontal="left" vertical="center" wrapText="1"/>
    </xf>
    <xf numFmtId="0" fontId="0" fillId="0" borderId="0" xfId="2" applyNumberFormat="1" applyFont="1"/>
    <xf numFmtId="164" fontId="6" fillId="0" borderId="0" xfId="2" applyNumberFormat="1" applyFont="1"/>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6" fillId="0" borderId="1" xfId="0" applyFont="1" applyBorder="1" applyAlignment="1">
      <alignment horizontal="center" vertical="center" wrapText="1"/>
    </xf>
    <xf numFmtId="0" fontId="1" fillId="0" borderId="1" xfId="0" applyFont="1" applyBorder="1" applyAlignment="1">
      <alignment horizontal="center" vertical="center"/>
    </xf>
    <xf numFmtId="164" fontId="0" fillId="0" borderId="1" xfId="2" applyNumberFormat="1" applyFont="1" applyFill="1" applyBorder="1" applyAlignment="1">
      <alignment horizontal="center" vertical="center"/>
    </xf>
    <xf numFmtId="0" fontId="6" fillId="0" borderId="1" xfId="0" applyFont="1" applyBorder="1" applyAlignment="1">
      <alignment horizontal="center" vertical="center"/>
    </xf>
    <xf numFmtId="164" fontId="6" fillId="0" borderId="1" xfId="2" applyNumberFormat="1" applyFont="1" applyFill="1" applyBorder="1" applyAlignment="1">
      <alignment horizontal="center" vertical="center"/>
    </xf>
    <xf numFmtId="164" fontId="1" fillId="0" borderId="1" xfId="2" applyNumberFormat="1" applyFont="1" applyFill="1" applyBorder="1" applyAlignment="1">
      <alignment horizontal="center" vertical="center"/>
    </xf>
    <xf numFmtId="0" fontId="0" fillId="0" borderId="0" xfId="0" applyAlignment="1">
      <alignment vertical="center" wrapText="1"/>
    </xf>
    <xf numFmtId="0" fontId="1" fillId="0" borderId="1" xfId="0" applyFont="1" applyBorder="1" applyAlignment="1">
      <alignment horizont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0" xfId="0" applyFont="1" applyAlignment="1">
      <alignment horizontal="center" vertical="center" wrapText="1"/>
    </xf>
    <xf numFmtId="0" fontId="5" fillId="0" borderId="0" xfId="0" applyFont="1" applyAlignment="1">
      <alignment horizontal="center" vertical="center"/>
    </xf>
  </cellXfs>
  <cellStyles count="3">
    <cellStyle name="Hyperlink" xfId="1" builtinId="8"/>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8" Type="http://schemas.openxmlformats.org/officeDocument/2006/relationships/hyperlink" Target="https://en.wikipedia.org/wiki/2025_Southport_shooting" TargetMode="External"/><Relationship Id="rId3" Type="http://schemas.openxmlformats.org/officeDocument/2006/relationships/hyperlink" Target="https://law.justia.com/codes/mississippi/title-45/chapter-9/restrictions-upon-local-regulation-of-firearms-or-ammunition/section-45-9-55/" TargetMode="External"/><Relationship Id="rId7" Type="http://schemas.openxmlformats.org/officeDocument/2006/relationships/hyperlink" Target="https://rv-times.com/2025/07/22/ashland-man-charged-with-attempted-murder-after-active-shooting-incident-saturday-near-i-5/" TargetMode="External"/><Relationship Id="rId2" Type="http://schemas.openxmlformats.org/officeDocument/2006/relationships/hyperlink" Target="https://www.tennessean.com/story/news/education/2024/04/24/metro-nashville-public-schools-wont-allow-teachers-carry-guns-tennessee/73438202007/?gnt-cfr=1&amp;gca-cat=p&amp;gca-uir=true&amp;gca-epti=z115447e1109xxv115447d--60--b--60--&amp;gca-ft=161&amp;gca-ds=sophi" TargetMode="External"/><Relationship Id="rId1" Type="http://schemas.openxmlformats.org/officeDocument/2006/relationships/hyperlink" Target="https://www.dispatch.com/story/news/courts/2026/02/03/new-albany-mass-shooting-kdcone-families-lawsuit-ohio-bruce-foster-shakhar-chapagai-kyle-vaver/88418286007/" TargetMode="External"/><Relationship Id="rId6" Type="http://schemas.openxmlformats.org/officeDocument/2006/relationships/hyperlink" Target="https://www.usconcealedcarry.com/blog/crosspointe-community-church-shooting/" TargetMode="External"/><Relationship Id="rId11" Type="http://schemas.openxmlformats.org/officeDocument/2006/relationships/hyperlink" Target="https://www.wbaltv.com/article/wallace-idaho-sheriff-office-shooting/69877362" TargetMode="External"/><Relationship Id="rId5" Type="http://schemas.openxmlformats.org/officeDocument/2006/relationships/hyperlink" Target="https://thencbeat.com/charlotte-man-accused-of-shooting-at-amazon-vans-and-causing-head-on-crash-in-lenoir-county/" TargetMode="External"/><Relationship Id="rId10" Type="http://schemas.openxmlformats.org/officeDocument/2006/relationships/hyperlink" Target="https://www.krem.com/article/news/local/shoshone-county/officers-justified-december-2025-wallace-shooting-shoshone-county-prosecuting-attorney/293-88a22e04-fbd1-444a-ad3d-51cca7bdb6f5" TargetMode="External"/><Relationship Id="rId4" Type="http://schemas.openxmlformats.org/officeDocument/2006/relationships/hyperlink" Target="https://www.albemarle.org/Home/Components/News/News/1071/" TargetMode="External"/><Relationship Id="rId9" Type="http://schemas.openxmlformats.org/officeDocument/2006/relationships/hyperlink" Target="https://www.washingtoninformer.com/downtown-dc-shooting-guardsmen/" TargetMode="External"/></Relationships>
</file>

<file path=xl/worksheets/_rels/sheet4.xml.rels><?xml version="1.0" encoding="UTF-8" standalone="yes"?>
<Relationships xmlns="http://schemas.openxmlformats.org/package/2006/relationships"><Relationship Id="rId1" Type="http://schemas.openxmlformats.org/officeDocument/2006/relationships/hyperlink" Target="https://www.einnews.com/pr_news/830447790/summary-of-incident-shooter-killed-in-attack-on-border-patrol-facility" TargetMode="External"/></Relationships>
</file>

<file path=xl/worksheets/_rels/sheet5.xml.rels><?xml version="1.0" encoding="UTF-8" standalone="yes"?>
<Relationships xmlns="http://schemas.openxmlformats.org/package/2006/relationships"><Relationship Id="rId3" Type="http://schemas.openxmlformats.org/officeDocument/2006/relationships/hyperlink" Target="https://www.azfamily.com/2025/05/21/1-killed-1-injured-overnight-shooting-peoria-sports-bar/" TargetMode="External"/><Relationship Id="rId2" Type="http://schemas.openxmlformats.org/officeDocument/2006/relationships/hyperlink" Target="https://www.fox32chicago.com/news/south-shore-shootout-man-hurt" TargetMode="External"/><Relationship Id="rId1" Type="http://schemas.openxmlformats.org/officeDocument/2006/relationships/hyperlink" Target="https://omaha.com/news/local/crime-courts/man-was-protecting-others-when-he-shot-killed-another-man-outside-north-omaha-club-prosecutor/article_1e0a8f80-d376-11ef-94bc-1758844629c1.html" TargetMode="External"/><Relationship Id="rId6" Type="http://schemas.openxmlformats.org/officeDocument/2006/relationships/hyperlink" Target="https://wreg.com/news/police-release-surveillance-video-in-search-for-shooting-suspect/" TargetMode="External"/><Relationship Id="rId5" Type="http://schemas.openxmlformats.org/officeDocument/2006/relationships/hyperlink" Target="https://www.kctv5.com/2025/09/27/family-pregnant-woman-shot-seeks-answers-justice-death-unborn-child/" TargetMode="External"/><Relationship Id="rId4" Type="http://schemas.openxmlformats.org/officeDocument/2006/relationships/hyperlink" Target="https://www.citizen-times.com/story/news/local/2025/06/04/no-charges-filed-in-asheville-shooting-that-killed-1-man-police-say/84030989007/" TargetMode="External"/></Relationships>
</file>

<file path=xl/worksheets/_rels/sheet6.xml.rels><?xml version="1.0" encoding="UTF-8" standalone="yes"?>
<Relationships xmlns="http://schemas.openxmlformats.org/package/2006/relationships"><Relationship Id="rId1" Type="http://schemas.openxmlformats.org/officeDocument/2006/relationships/hyperlink" Target="https://www.usconcealedcarry.com/blog/crosspointe-community-church-shooting/"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https://www.azfamily.com/2025/05/21/1-killed-1-injured-overnight-shooting-peoria-sports-bar/" TargetMode="External"/><Relationship Id="rId1" Type="http://schemas.openxmlformats.org/officeDocument/2006/relationships/hyperlink" Target="https://omaha.com/news/local/crime-courts/man-was-protecting-others-when-he-shot-killed-another-man-outside-north-omaha-club-prosecutor/article_1e0a8f80-d376-11ef-94bc-1758844629c1.html" TargetMode="External"/></Relationships>
</file>

<file path=xl/worksheets/_rels/sheet8.xml.rels><?xml version="1.0" encoding="UTF-8" standalone="yes"?>
<Relationships xmlns="http://schemas.openxmlformats.org/package/2006/relationships"><Relationship Id="rId3" Type="http://schemas.openxmlformats.org/officeDocument/2006/relationships/hyperlink" Target="https://wreg.com/news/police-release-surveillance-video-in-search-for-shooting-suspect/" TargetMode="External"/><Relationship Id="rId2" Type="http://schemas.openxmlformats.org/officeDocument/2006/relationships/hyperlink" Target="https://www.kctv5.com/2025/09/27/family-pregnant-woman-shot-seeks-answers-justice-death-unborn-child/" TargetMode="External"/><Relationship Id="rId1" Type="http://schemas.openxmlformats.org/officeDocument/2006/relationships/hyperlink" Target="https://www.fox32chicago.com/news/south-shore-shootout-man-hurt" TargetMode="External"/></Relationships>
</file>

<file path=xl/worksheets/_rels/sheet9.xml.rels><?xml version="1.0" encoding="UTF-8" standalone="yes"?>
<Relationships xmlns="http://schemas.openxmlformats.org/package/2006/relationships"><Relationship Id="rId1" Type="http://schemas.openxmlformats.org/officeDocument/2006/relationships/hyperlink" Target="https://www.citizen-times.com/story/news/local/2025/06/04/no-charges-filed-in-asheville-shooting-that-killed-1-man-police-say/84030989007/" TargetMode="External"/></Relationships>
</file>

<file path=xl/worksheets/_rels/sheet10.xml.rels><?xml version="1.0" encoding="UTF-8" standalone="yes"?>
<Relationships xmlns="http://schemas.openxmlformats.org/package/2006/relationships"><Relationship Id="rId3" Type="http://schemas.openxmlformats.org/officeDocument/2006/relationships/hyperlink" Target="https://www.tcpalm.com/story/news/crime/indian-river-county/2025/10/03/warning-shots-fired-in-wabasso-before-store-employee-disarms-man-cr-510-indian-river-county/86505469007/?gnt-cfr=1&amp;gca-cat=p&amp;gca-uir=true&amp;gca-epti=z117822p119550c119550e009480v117822d--60--b--60--&amp;gca-ft=191&amp;gca-ds=sophi" TargetMode="External"/><Relationship Id="rId2" Type="http://schemas.openxmlformats.org/officeDocument/2006/relationships/hyperlink" Target="https://www.fox5atlanta.com/news/man-shot-after-running-from-atlanta-police-had-multiple-guns" TargetMode="External"/><Relationship Id="rId1" Type="http://schemas.openxmlformats.org/officeDocument/2006/relationships/hyperlink" Target="https://www.atlantanewsfirst.com/2025/10/16/convenience-store-worker-uses-gun-disarm-man-threatening-kill-someone-deputies-say/" TargetMode="External"/><Relationship Id="rId4" Type="http://schemas.openxmlformats.org/officeDocument/2006/relationships/hyperlink" Target="https://flytxk.com/wp-content/uploads/2026/03/Rules-andRegulations-10042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3AC56E-8FE4-A142-A692-79C7077F3C71}">
  <dimension ref="B2:Q49"/>
  <sheetViews>
    <sheetView tabSelected="1" workbookViewId="0">
      <selection activeCell="L17" sqref="L17"/>
    </sheetView>
  </sheetViews>
  <sheetFormatPr baseColWidth="10" defaultRowHeight="16" x14ac:dyDescent="0.2"/>
  <cols>
    <col min="2" max="2" width="5.33203125" bestFit="1" customWidth="1"/>
    <col min="3" max="4" width="10.83203125" customWidth="1"/>
    <col min="5" max="5" width="6.1640625" customWidth="1"/>
    <col min="6" max="6" width="10.83203125" customWidth="1"/>
    <col min="7" max="7" width="12.5" customWidth="1"/>
    <col min="8" max="9" width="10.83203125" customWidth="1"/>
    <col min="10" max="10" width="11.33203125" customWidth="1"/>
    <col min="11" max="11" width="10.83203125" customWidth="1"/>
  </cols>
  <sheetData>
    <row r="2" spans="2:17" x14ac:dyDescent="0.2">
      <c r="B2" s="54" t="s">
        <v>544</v>
      </c>
      <c r="C2" s="54"/>
      <c r="D2" s="54"/>
      <c r="E2" s="54"/>
      <c r="F2" s="54"/>
      <c r="G2" s="54"/>
      <c r="H2" s="54"/>
      <c r="I2" s="54"/>
      <c r="J2" s="54"/>
      <c r="K2" s="54"/>
      <c r="L2" s="54"/>
      <c r="M2" s="54"/>
    </row>
    <row r="3" spans="2:17" ht="54" customHeight="1" x14ac:dyDescent="0.2">
      <c r="B3" s="56" t="s">
        <v>60</v>
      </c>
      <c r="C3" s="55" t="s">
        <v>61</v>
      </c>
      <c r="D3" s="55" t="s">
        <v>62</v>
      </c>
      <c r="E3" s="55" t="s">
        <v>63</v>
      </c>
      <c r="F3" s="55"/>
      <c r="G3" s="55"/>
      <c r="H3" s="55" t="s">
        <v>64</v>
      </c>
      <c r="I3" s="55"/>
      <c r="J3" s="55"/>
      <c r="K3" s="55" t="s">
        <v>65</v>
      </c>
      <c r="L3" s="55" t="s">
        <v>66</v>
      </c>
      <c r="M3" s="55" t="s">
        <v>67</v>
      </c>
    </row>
    <row r="4" spans="2:17" ht="68" x14ac:dyDescent="0.2">
      <c r="B4" s="56"/>
      <c r="C4" s="55"/>
      <c r="D4" s="55"/>
      <c r="E4" s="43" t="s">
        <v>68</v>
      </c>
      <c r="F4" s="44" t="s">
        <v>69</v>
      </c>
      <c r="G4" s="44" t="s">
        <v>70</v>
      </c>
      <c r="H4" s="44" t="s">
        <v>71</v>
      </c>
      <c r="I4" s="44" t="s">
        <v>72</v>
      </c>
      <c r="J4" s="44" t="s">
        <v>73</v>
      </c>
      <c r="K4" s="55"/>
      <c r="L4" s="55"/>
      <c r="M4" s="55"/>
    </row>
    <row r="5" spans="2:17" x14ac:dyDescent="0.2">
      <c r="B5" s="45">
        <v>2014</v>
      </c>
      <c r="C5" s="45">
        <v>20</v>
      </c>
      <c r="D5" s="46">
        <v>1</v>
      </c>
      <c r="E5" s="47">
        <f t="shared" ref="E5:E16" si="0">D5+F5+G5</f>
        <v>3</v>
      </c>
      <c r="F5" s="45">
        <v>2</v>
      </c>
      <c r="G5" s="45">
        <v>0</v>
      </c>
      <c r="H5" s="45">
        <v>1</v>
      </c>
      <c r="I5" s="45">
        <v>0</v>
      </c>
      <c r="J5" s="45">
        <v>0</v>
      </c>
      <c r="K5" s="45">
        <f t="shared" ref="K5:K16" si="1">E5+H5+I5</f>
        <v>4</v>
      </c>
      <c r="L5" s="48">
        <f t="shared" ref="L5:L13" si="2">C5+F5+H5+I5</f>
        <v>23</v>
      </c>
      <c r="M5" s="49">
        <f t="shared" ref="M5:M17" si="3">K5/L5</f>
        <v>0.17391304347826086</v>
      </c>
    </row>
    <row r="6" spans="2:17" x14ac:dyDescent="0.2">
      <c r="B6" s="45">
        <v>2015</v>
      </c>
      <c r="C6" s="45">
        <v>20</v>
      </c>
      <c r="D6" s="46">
        <v>1</v>
      </c>
      <c r="E6" s="47">
        <f t="shared" si="0"/>
        <v>5</v>
      </c>
      <c r="F6" s="45">
        <v>4</v>
      </c>
      <c r="G6" s="45">
        <v>0</v>
      </c>
      <c r="H6" s="45">
        <v>0</v>
      </c>
      <c r="I6" s="45">
        <v>1</v>
      </c>
      <c r="J6" s="45">
        <v>0</v>
      </c>
      <c r="K6" s="45">
        <f t="shared" si="1"/>
        <v>6</v>
      </c>
      <c r="L6" s="48">
        <f t="shared" si="2"/>
        <v>25</v>
      </c>
      <c r="M6" s="49">
        <f t="shared" si="3"/>
        <v>0.24</v>
      </c>
    </row>
    <row r="7" spans="2:17" x14ac:dyDescent="0.2">
      <c r="B7" s="45">
        <v>2016</v>
      </c>
      <c r="C7" s="45">
        <v>20</v>
      </c>
      <c r="D7" s="46">
        <v>1</v>
      </c>
      <c r="E7" s="47">
        <f t="shared" si="0"/>
        <v>2</v>
      </c>
      <c r="F7" s="45">
        <v>1</v>
      </c>
      <c r="G7" s="45">
        <v>0</v>
      </c>
      <c r="H7" s="45">
        <v>4</v>
      </c>
      <c r="I7" s="45">
        <v>0</v>
      </c>
      <c r="J7" s="45">
        <v>1</v>
      </c>
      <c r="K7" s="45">
        <f t="shared" si="1"/>
        <v>6</v>
      </c>
      <c r="L7" s="48">
        <f t="shared" si="2"/>
        <v>25</v>
      </c>
      <c r="M7" s="49">
        <f t="shared" si="3"/>
        <v>0.24</v>
      </c>
    </row>
    <row r="8" spans="2:17" x14ac:dyDescent="0.2">
      <c r="B8" s="45">
        <v>2017</v>
      </c>
      <c r="C8" s="45">
        <v>31</v>
      </c>
      <c r="D8" s="46">
        <v>3</v>
      </c>
      <c r="E8" s="47">
        <f t="shared" si="0"/>
        <v>6</v>
      </c>
      <c r="F8" s="45">
        <v>2</v>
      </c>
      <c r="G8" s="45">
        <v>1</v>
      </c>
      <c r="H8" s="45">
        <v>2</v>
      </c>
      <c r="I8" s="45">
        <v>1</v>
      </c>
      <c r="J8" s="45">
        <v>1</v>
      </c>
      <c r="K8" s="45">
        <f t="shared" si="1"/>
        <v>9</v>
      </c>
      <c r="L8" s="48">
        <f t="shared" si="2"/>
        <v>36</v>
      </c>
      <c r="M8" s="49">
        <f t="shared" si="3"/>
        <v>0.25</v>
      </c>
    </row>
    <row r="9" spans="2:17" x14ac:dyDescent="0.2">
      <c r="B9" s="45">
        <v>2018</v>
      </c>
      <c r="C9" s="45">
        <v>30</v>
      </c>
      <c r="D9" s="46">
        <v>1</v>
      </c>
      <c r="E9" s="47">
        <f t="shared" si="0"/>
        <v>5</v>
      </c>
      <c r="F9" s="45">
        <v>3</v>
      </c>
      <c r="G9" s="45">
        <v>1</v>
      </c>
      <c r="H9" s="45">
        <v>3</v>
      </c>
      <c r="I9" s="45">
        <v>1</v>
      </c>
      <c r="J9" s="45">
        <v>2</v>
      </c>
      <c r="K9" s="45">
        <f t="shared" si="1"/>
        <v>9</v>
      </c>
      <c r="L9" s="48">
        <f t="shared" si="2"/>
        <v>37</v>
      </c>
      <c r="M9" s="49">
        <f t="shared" si="3"/>
        <v>0.24324324324324326</v>
      </c>
    </row>
    <row r="10" spans="2:17" x14ac:dyDescent="0.2">
      <c r="B10" s="45">
        <v>2019</v>
      </c>
      <c r="C10" s="45">
        <v>30</v>
      </c>
      <c r="D10" s="46">
        <v>0</v>
      </c>
      <c r="E10" s="47">
        <f t="shared" si="0"/>
        <v>4</v>
      </c>
      <c r="F10" s="45">
        <v>3</v>
      </c>
      <c r="G10" s="45">
        <v>1</v>
      </c>
      <c r="H10" s="45">
        <v>8</v>
      </c>
      <c r="I10" s="45">
        <v>0</v>
      </c>
      <c r="J10" s="45">
        <v>3</v>
      </c>
      <c r="K10" s="45">
        <f t="shared" si="1"/>
        <v>12</v>
      </c>
      <c r="L10" s="48">
        <f t="shared" si="2"/>
        <v>41</v>
      </c>
      <c r="M10" s="49">
        <f t="shared" si="3"/>
        <v>0.29268292682926828</v>
      </c>
    </row>
    <row r="11" spans="2:17" x14ac:dyDescent="0.2">
      <c r="B11" s="45">
        <v>2020</v>
      </c>
      <c r="C11" s="45">
        <v>40</v>
      </c>
      <c r="D11" s="46">
        <v>0</v>
      </c>
      <c r="E11" s="47">
        <f t="shared" si="0"/>
        <v>7</v>
      </c>
      <c r="F11" s="45">
        <v>5</v>
      </c>
      <c r="G11" s="45">
        <v>2</v>
      </c>
      <c r="H11" s="45">
        <v>15</v>
      </c>
      <c r="I11" s="45">
        <v>1</v>
      </c>
      <c r="J11" s="45">
        <v>3</v>
      </c>
      <c r="K11" s="45">
        <f t="shared" si="1"/>
        <v>23</v>
      </c>
      <c r="L11" s="48">
        <f t="shared" si="2"/>
        <v>61</v>
      </c>
      <c r="M11" s="49">
        <f t="shared" si="3"/>
        <v>0.37704918032786883</v>
      </c>
    </row>
    <row r="12" spans="2:17" x14ac:dyDescent="0.2">
      <c r="B12" s="45">
        <v>2021</v>
      </c>
      <c r="C12" s="45">
        <v>61</v>
      </c>
      <c r="D12" s="46">
        <v>4</v>
      </c>
      <c r="E12" s="47">
        <f t="shared" si="0"/>
        <v>9</v>
      </c>
      <c r="F12" s="45">
        <v>5</v>
      </c>
      <c r="G12" s="45">
        <v>0</v>
      </c>
      <c r="H12" s="45">
        <v>44</v>
      </c>
      <c r="I12" s="45">
        <v>2</v>
      </c>
      <c r="J12" s="45">
        <v>14</v>
      </c>
      <c r="K12" s="45">
        <f t="shared" si="1"/>
        <v>55</v>
      </c>
      <c r="L12" s="48">
        <f t="shared" si="2"/>
        <v>112</v>
      </c>
      <c r="M12" s="49">
        <f t="shared" si="3"/>
        <v>0.49107142857142855</v>
      </c>
    </row>
    <row r="13" spans="2:17" x14ac:dyDescent="0.2">
      <c r="B13" s="45">
        <v>2022</v>
      </c>
      <c r="C13" s="45">
        <v>50</v>
      </c>
      <c r="D13" s="46">
        <v>3</v>
      </c>
      <c r="E13" s="47">
        <f t="shared" si="0"/>
        <v>13</v>
      </c>
      <c r="F13" s="45">
        <v>10</v>
      </c>
      <c r="G13" s="45">
        <v>0</v>
      </c>
      <c r="H13" s="45">
        <v>20</v>
      </c>
      <c r="I13" s="45">
        <v>0</v>
      </c>
      <c r="J13" s="45">
        <v>3</v>
      </c>
      <c r="K13" s="45">
        <f t="shared" si="1"/>
        <v>33</v>
      </c>
      <c r="L13" s="48">
        <f t="shared" si="2"/>
        <v>80</v>
      </c>
      <c r="M13" s="49">
        <f t="shared" si="3"/>
        <v>0.41249999999999998</v>
      </c>
    </row>
    <row r="14" spans="2:17" s="12" customFormat="1" x14ac:dyDescent="0.2">
      <c r="B14" s="50">
        <v>2023</v>
      </c>
      <c r="C14" s="50">
        <v>48</v>
      </c>
      <c r="D14" s="47">
        <v>0</v>
      </c>
      <c r="E14" s="47">
        <f t="shared" si="0"/>
        <v>4</v>
      </c>
      <c r="F14" s="50">
        <v>4</v>
      </c>
      <c r="G14" s="50">
        <v>0</v>
      </c>
      <c r="H14" s="50">
        <v>18</v>
      </c>
      <c r="I14" s="50">
        <v>1</v>
      </c>
      <c r="J14" s="50">
        <v>1</v>
      </c>
      <c r="K14" s="50">
        <f t="shared" si="1"/>
        <v>23</v>
      </c>
      <c r="L14" s="43">
        <f>C14+F14+H14+I14+4</f>
        <v>75</v>
      </c>
      <c r="M14" s="51">
        <f t="shared" si="3"/>
        <v>0.30666666666666664</v>
      </c>
      <c r="O14"/>
      <c r="P14"/>
      <c r="Q14"/>
    </row>
    <row r="15" spans="2:17" s="12" customFormat="1" x14ac:dyDescent="0.2">
      <c r="B15" s="50">
        <v>2024</v>
      </c>
      <c r="C15" s="50">
        <v>24</v>
      </c>
      <c r="D15" s="47">
        <v>0</v>
      </c>
      <c r="E15" s="47">
        <f t="shared" si="0"/>
        <v>3</v>
      </c>
      <c r="F15" s="50">
        <v>3</v>
      </c>
      <c r="G15" s="50">
        <v>0</v>
      </c>
      <c r="H15" s="50">
        <v>18</v>
      </c>
      <c r="I15" s="50">
        <v>1</v>
      </c>
      <c r="J15" s="50">
        <v>3</v>
      </c>
      <c r="K15" s="50">
        <f t="shared" si="1"/>
        <v>22</v>
      </c>
      <c r="L15" s="43">
        <f>C15+F15+H15+I15</f>
        <v>46</v>
      </c>
      <c r="M15" s="51">
        <f t="shared" si="3"/>
        <v>0.47826086956521741</v>
      </c>
      <c r="O15"/>
      <c r="P15"/>
      <c r="Q15"/>
    </row>
    <row r="16" spans="2:17" s="12" customFormat="1" x14ac:dyDescent="0.2">
      <c r="B16" s="50">
        <v>2025</v>
      </c>
      <c r="C16" s="50">
        <v>34</v>
      </c>
      <c r="D16" s="47">
        <v>2</v>
      </c>
      <c r="E16" s="47">
        <f t="shared" si="0"/>
        <v>12</v>
      </c>
      <c r="F16" s="50">
        <v>9</v>
      </c>
      <c r="G16" s="50">
        <v>1</v>
      </c>
      <c r="H16" s="50">
        <v>10</v>
      </c>
      <c r="I16" s="50">
        <v>1</v>
      </c>
      <c r="J16" s="50">
        <v>4</v>
      </c>
      <c r="K16" s="50">
        <f t="shared" si="1"/>
        <v>23</v>
      </c>
      <c r="L16" s="43">
        <f>C16+F16+H16+I16</f>
        <v>54</v>
      </c>
      <c r="M16" s="51">
        <f t="shared" si="3"/>
        <v>0.42592592592592593</v>
      </c>
      <c r="O16"/>
      <c r="P16"/>
      <c r="Q16"/>
    </row>
    <row r="17" spans="2:13" x14ac:dyDescent="0.2">
      <c r="B17" s="48" t="s">
        <v>74</v>
      </c>
      <c r="C17" s="48">
        <f t="shared" ref="C17:L17" si="4">SUM(C5:C16)</f>
        <v>408</v>
      </c>
      <c r="D17" s="48">
        <f t="shared" si="4"/>
        <v>16</v>
      </c>
      <c r="E17" s="48">
        <f t="shared" si="4"/>
        <v>73</v>
      </c>
      <c r="F17" s="48">
        <f t="shared" si="4"/>
        <v>51</v>
      </c>
      <c r="G17" s="48">
        <f t="shared" si="4"/>
        <v>6</v>
      </c>
      <c r="H17" s="48">
        <f t="shared" si="4"/>
        <v>143</v>
      </c>
      <c r="I17" s="48">
        <f t="shared" si="4"/>
        <v>9</v>
      </c>
      <c r="J17" s="48">
        <f t="shared" si="4"/>
        <v>35</v>
      </c>
      <c r="K17" s="48">
        <f t="shared" si="4"/>
        <v>225</v>
      </c>
      <c r="L17" s="43">
        <f t="shared" si="4"/>
        <v>615</v>
      </c>
      <c r="M17" s="52">
        <f t="shared" si="3"/>
        <v>0.36585365853658536</v>
      </c>
    </row>
    <row r="18" spans="2:13" x14ac:dyDescent="0.2">
      <c r="C18" s="9"/>
      <c r="D18" s="10"/>
      <c r="E18" s="10"/>
      <c r="F18" s="9"/>
      <c r="G18" s="9"/>
      <c r="H18" s="9"/>
      <c r="I18" s="9"/>
      <c r="J18" s="9"/>
      <c r="K18" s="9"/>
      <c r="L18" s="6"/>
    </row>
    <row r="21" spans="2:13" x14ac:dyDescent="0.2">
      <c r="C21" s="14" t="s">
        <v>75</v>
      </c>
    </row>
    <row r="22" spans="2:13" x14ac:dyDescent="0.2">
      <c r="E22" t="s">
        <v>76</v>
      </c>
      <c r="F22" t="s">
        <v>77</v>
      </c>
    </row>
    <row r="23" spans="2:13" x14ac:dyDescent="0.2">
      <c r="C23">
        <v>2014</v>
      </c>
      <c r="D23" t="s">
        <v>78</v>
      </c>
      <c r="E23" s="15">
        <f>G23/H23</f>
        <v>0.36585365853658536</v>
      </c>
      <c r="F23" s="15">
        <f>I23/J23</f>
        <v>3.9215686274509803E-2</v>
      </c>
      <c r="G23">
        <f>SUM(K5:K16)</f>
        <v>225</v>
      </c>
      <c r="H23">
        <f>SUM(L5:L16)</f>
        <v>615</v>
      </c>
      <c r="I23">
        <f>SUM(D5:D16)</f>
        <v>16</v>
      </c>
      <c r="J23">
        <f>SUM(C5:C16)</f>
        <v>408</v>
      </c>
      <c r="K23" s="15"/>
      <c r="L23" s="41"/>
      <c r="M23" s="41"/>
    </row>
    <row r="24" spans="2:13" x14ac:dyDescent="0.2">
      <c r="C24">
        <v>2015</v>
      </c>
      <c r="D24" t="s">
        <v>543</v>
      </c>
      <c r="E24" s="15">
        <f t="shared" ref="E24:E34" si="5">G24/H24</f>
        <v>0.3733108108108108</v>
      </c>
      <c r="F24" s="15">
        <f t="shared" ref="F24:F34" si="6">I24/J24</f>
        <v>3.8659793814432991E-2</v>
      </c>
      <c r="G24">
        <f>SUM(K6:K16)</f>
        <v>221</v>
      </c>
      <c r="H24">
        <f>SUM(L6:L16)</f>
        <v>592</v>
      </c>
      <c r="I24">
        <f>SUM(D6:D16)</f>
        <v>15</v>
      </c>
      <c r="J24">
        <f>SUM(C6:C16)</f>
        <v>388</v>
      </c>
      <c r="K24" s="15"/>
      <c r="L24" s="41"/>
      <c r="M24" s="41"/>
    </row>
    <row r="25" spans="2:13" x14ac:dyDescent="0.2">
      <c r="C25">
        <v>2016</v>
      </c>
      <c r="D25" t="s">
        <v>79</v>
      </c>
      <c r="E25" s="15">
        <f t="shared" si="5"/>
        <v>0.37918871252204583</v>
      </c>
      <c r="F25" s="15">
        <f t="shared" si="6"/>
        <v>3.8043478260869568E-2</v>
      </c>
      <c r="G25">
        <f>SUM(K7:K16)</f>
        <v>215</v>
      </c>
      <c r="H25">
        <f>SUM(L7:L16)</f>
        <v>567</v>
      </c>
      <c r="I25">
        <f>SUM(D7:D16)</f>
        <v>14</v>
      </c>
      <c r="J25">
        <f>SUM(C7:C16)</f>
        <v>368</v>
      </c>
      <c r="K25" s="15"/>
      <c r="L25" s="41"/>
      <c r="M25" s="41"/>
    </row>
    <row r="26" spans="2:13" x14ac:dyDescent="0.2">
      <c r="C26">
        <v>2017</v>
      </c>
      <c r="D26" t="s">
        <v>80</v>
      </c>
      <c r="E26" s="15">
        <f t="shared" si="5"/>
        <v>0.38560885608856088</v>
      </c>
      <c r="F26" s="15">
        <f t="shared" si="6"/>
        <v>3.7356321839080463E-2</v>
      </c>
      <c r="G26">
        <f>SUM(K8:K16)</f>
        <v>209</v>
      </c>
      <c r="H26">
        <f>SUM(L8:L16)</f>
        <v>542</v>
      </c>
      <c r="I26">
        <f>SUM(D8:D16)</f>
        <v>13</v>
      </c>
      <c r="J26">
        <f>SUM(C8:C16)</f>
        <v>348</v>
      </c>
      <c r="K26" s="15"/>
      <c r="L26" s="41"/>
      <c r="M26" s="41"/>
    </row>
    <row r="27" spans="2:13" x14ac:dyDescent="0.2">
      <c r="C27">
        <v>2018</v>
      </c>
      <c r="D27" t="s">
        <v>81</v>
      </c>
      <c r="E27" s="15">
        <f t="shared" si="5"/>
        <v>0.39525691699604742</v>
      </c>
      <c r="F27" s="15">
        <f t="shared" si="6"/>
        <v>3.1545741324921134E-2</v>
      </c>
      <c r="G27">
        <f>SUM(K9:K16)</f>
        <v>200</v>
      </c>
      <c r="H27">
        <f>SUM(L9:L16)</f>
        <v>506</v>
      </c>
      <c r="I27">
        <f>SUM(D9:D16)</f>
        <v>10</v>
      </c>
      <c r="J27">
        <f>SUM(C9:C16)</f>
        <v>317</v>
      </c>
      <c r="K27" s="15"/>
      <c r="L27" s="41"/>
      <c r="M27" s="41"/>
    </row>
    <row r="28" spans="2:13" x14ac:dyDescent="0.2">
      <c r="C28">
        <v>2019</v>
      </c>
      <c r="D28" t="s">
        <v>82</v>
      </c>
      <c r="E28" s="15">
        <f t="shared" si="5"/>
        <v>0.40724946695095948</v>
      </c>
      <c r="F28" s="15">
        <f t="shared" si="6"/>
        <v>3.1358885017421602E-2</v>
      </c>
      <c r="G28">
        <f>SUM(K10:K16)</f>
        <v>191</v>
      </c>
      <c r="H28">
        <f>SUM(L10:L16)</f>
        <v>469</v>
      </c>
      <c r="I28">
        <f>SUM(D10:D16)</f>
        <v>9</v>
      </c>
      <c r="J28">
        <f>SUM(C10:C16)</f>
        <v>287</v>
      </c>
      <c r="K28" s="15"/>
      <c r="L28" s="41"/>
      <c r="M28" s="41"/>
    </row>
    <row r="29" spans="2:13" x14ac:dyDescent="0.2">
      <c r="C29">
        <v>2020</v>
      </c>
      <c r="D29" t="s">
        <v>83</v>
      </c>
      <c r="E29" s="15">
        <f t="shared" si="5"/>
        <v>0.41822429906542058</v>
      </c>
      <c r="F29" s="15">
        <f t="shared" si="6"/>
        <v>3.5019455252918288E-2</v>
      </c>
      <c r="G29">
        <f>SUM(K11:K16)</f>
        <v>179</v>
      </c>
      <c r="H29">
        <f>SUM(L11:L16)</f>
        <v>428</v>
      </c>
      <c r="I29">
        <f>SUM(D11:D16)</f>
        <v>9</v>
      </c>
      <c r="J29">
        <f>SUM(C11:C16)</f>
        <v>257</v>
      </c>
      <c r="K29" s="15"/>
      <c r="L29" s="41"/>
      <c r="M29" s="41"/>
    </row>
    <row r="30" spans="2:13" x14ac:dyDescent="0.2">
      <c r="C30">
        <v>2021</v>
      </c>
      <c r="D30" t="s">
        <v>84</v>
      </c>
      <c r="E30" s="15">
        <f t="shared" si="5"/>
        <v>0.42506811989100818</v>
      </c>
      <c r="F30" s="15">
        <f t="shared" si="6"/>
        <v>4.1474654377880185E-2</v>
      </c>
      <c r="G30">
        <f>SUM(K12:K16)</f>
        <v>156</v>
      </c>
      <c r="H30">
        <f>SUM(L12:L16)</f>
        <v>367</v>
      </c>
      <c r="I30">
        <f>SUM(D12:D16)</f>
        <v>9</v>
      </c>
      <c r="J30">
        <f>SUM(C12:C16)</f>
        <v>217</v>
      </c>
      <c r="K30" s="15"/>
      <c r="L30" s="41"/>
      <c r="M30" s="41"/>
    </row>
    <row r="31" spans="2:13" x14ac:dyDescent="0.2">
      <c r="C31">
        <v>2022</v>
      </c>
      <c r="D31" t="s">
        <v>85</v>
      </c>
      <c r="E31" s="15">
        <f t="shared" si="5"/>
        <v>0.396078431372549</v>
      </c>
      <c r="F31" s="15">
        <f t="shared" si="6"/>
        <v>3.2051282051282048E-2</v>
      </c>
      <c r="G31">
        <f>SUM(K13:K16)</f>
        <v>101</v>
      </c>
      <c r="H31">
        <f>SUM(L13:L16)</f>
        <v>255</v>
      </c>
      <c r="I31">
        <f>SUM(D13:D16)</f>
        <v>5</v>
      </c>
      <c r="J31">
        <f>SUM(C13:C16)</f>
        <v>156</v>
      </c>
      <c r="K31" s="15"/>
      <c r="L31" s="41"/>
      <c r="M31" s="41"/>
    </row>
    <row r="32" spans="2:13" x14ac:dyDescent="0.2">
      <c r="C32">
        <v>2023</v>
      </c>
      <c r="D32" t="s">
        <v>86</v>
      </c>
      <c r="E32" s="15">
        <f t="shared" si="5"/>
        <v>0.38857142857142857</v>
      </c>
      <c r="F32" s="15">
        <f t="shared" si="6"/>
        <v>1.8867924528301886E-2</v>
      </c>
      <c r="G32">
        <f>SUM(K14:K16)</f>
        <v>68</v>
      </c>
      <c r="H32">
        <f>SUM(L14:L16)</f>
        <v>175</v>
      </c>
      <c r="I32">
        <f>SUM(D14:D16)</f>
        <v>2</v>
      </c>
      <c r="J32">
        <f>SUM(C14:C16)</f>
        <v>106</v>
      </c>
      <c r="K32" s="15"/>
      <c r="L32" s="41"/>
      <c r="M32" s="41"/>
    </row>
    <row r="33" spans="3:15" x14ac:dyDescent="0.2">
      <c r="C33">
        <v>2024</v>
      </c>
      <c r="D33" t="s">
        <v>87</v>
      </c>
      <c r="E33" s="15">
        <f t="shared" si="5"/>
        <v>0.45</v>
      </c>
      <c r="F33" s="15">
        <f t="shared" si="6"/>
        <v>3.4482758620689655E-2</v>
      </c>
      <c r="G33">
        <f>SUM(K15:K16)</f>
        <v>45</v>
      </c>
      <c r="H33">
        <f>SUM(L15:L16)</f>
        <v>100</v>
      </c>
      <c r="I33">
        <f>SUM(D15:D16)</f>
        <v>2</v>
      </c>
      <c r="J33">
        <f>SUM(C15:C16)</f>
        <v>58</v>
      </c>
      <c r="K33" s="15"/>
      <c r="L33" s="41"/>
      <c r="M33" s="41"/>
    </row>
    <row r="34" spans="3:15" x14ac:dyDescent="0.2">
      <c r="C34">
        <v>2025</v>
      </c>
      <c r="D34" t="s">
        <v>88</v>
      </c>
      <c r="E34" s="15">
        <f t="shared" si="5"/>
        <v>0.42592592592592593</v>
      </c>
      <c r="F34" s="15">
        <f t="shared" si="6"/>
        <v>5.8823529411764705E-2</v>
      </c>
      <c r="G34">
        <f>K16</f>
        <v>23</v>
      </c>
      <c r="H34">
        <f>L16</f>
        <v>54</v>
      </c>
      <c r="I34">
        <f>D16</f>
        <v>2</v>
      </c>
      <c r="J34">
        <f>C16</f>
        <v>34</v>
      </c>
      <c r="K34" s="15"/>
      <c r="L34" s="41"/>
      <c r="M34" s="41"/>
    </row>
    <row r="35" spans="3:15" x14ac:dyDescent="0.2">
      <c r="K35" s="15"/>
      <c r="L35" s="15"/>
      <c r="M35" s="15"/>
      <c r="N35" s="16"/>
      <c r="O35" s="16"/>
    </row>
    <row r="36" spans="3:15" x14ac:dyDescent="0.2">
      <c r="C36" t="s">
        <v>89</v>
      </c>
    </row>
    <row r="37" spans="3:15" x14ac:dyDescent="0.2">
      <c r="E37" t="s">
        <v>90</v>
      </c>
      <c r="F37" t="s">
        <v>91</v>
      </c>
      <c r="G37" t="s">
        <v>92</v>
      </c>
    </row>
    <row r="38" spans="3:15" x14ac:dyDescent="0.2">
      <c r="C38">
        <v>2014</v>
      </c>
      <c r="D38" t="s">
        <v>78</v>
      </c>
      <c r="E38" s="12">
        <f>Summary!V17</f>
        <v>199</v>
      </c>
      <c r="F38" s="12">
        <f>Summary!W17</f>
        <v>376</v>
      </c>
      <c r="G38" s="42">
        <f>E38/F38</f>
        <v>0.5292553191489362</v>
      </c>
      <c r="H38" s="15"/>
    </row>
    <row r="39" spans="3:15" x14ac:dyDescent="0.2">
      <c r="C39">
        <v>2015</v>
      </c>
      <c r="D39" t="s">
        <v>543</v>
      </c>
      <c r="E39" s="12">
        <f>Summary!V18</f>
        <v>196</v>
      </c>
      <c r="F39" s="12">
        <f>Summary!W18</f>
        <v>370</v>
      </c>
      <c r="G39" s="42">
        <f t="shared" ref="G39:G48" si="7">E39/F39</f>
        <v>0.52972972972972976</v>
      </c>
      <c r="H39" s="15"/>
    </row>
    <row r="40" spans="3:15" x14ac:dyDescent="0.2">
      <c r="C40">
        <v>2016</v>
      </c>
      <c r="D40" t="s">
        <v>79</v>
      </c>
      <c r="E40" s="12">
        <f>Summary!V19</f>
        <v>190</v>
      </c>
      <c r="F40" s="12">
        <f>Summary!W19</f>
        <v>359</v>
      </c>
      <c r="G40" s="42">
        <f t="shared" si="7"/>
        <v>0.52924791086350975</v>
      </c>
      <c r="H40" s="15"/>
    </row>
    <row r="41" spans="3:15" x14ac:dyDescent="0.2">
      <c r="C41">
        <v>2017</v>
      </c>
      <c r="D41" t="s">
        <v>80</v>
      </c>
      <c r="E41" s="12">
        <f>Summary!V20</f>
        <v>186</v>
      </c>
      <c r="F41" s="12">
        <f>Summary!W20</f>
        <v>345</v>
      </c>
      <c r="G41" s="42">
        <f t="shared" si="7"/>
        <v>0.53913043478260869</v>
      </c>
      <c r="H41" s="15"/>
    </row>
    <row r="42" spans="3:15" x14ac:dyDescent="0.2">
      <c r="C42">
        <v>2018</v>
      </c>
      <c r="D42" t="s">
        <v>81</v>
      </c>
      <c r="E42" s="12">
        <f>Summary!V21</f>
        <v>178</v>
      </c>
      <c r="F42" s="12">
        <f>Summary!W21</f>
        <v>327</v>
      </c>
      <c r="G42" s="42">
        <f t="shared" si="7"/>
        <v>0.54434250764525993</v>
      </c>
      <c r="H42" s="15"/>
    </row>
    <row r="43" spans="3:15" x14ac:dyDescent="0.2">
      <c r="C43">
        <v>2019</v>
      </c>
      <c r="D43" t="s">
        <v>82</v>
      </c>
      <c r="E43" s="12">
        <f>Summary!V22</f>
        <v>171</v>
      </c>
      <c r="F43" s="12">
        <f>Summary!W22</f>
        <v>313</v>
      </c>
      <c r="G43" s="42">
        <f t="shared" si="7"/>
        <v>0.54632587859424919</v>
      </c>
      <c r="H43" s="15"/>
    </row>
    <row r="44" spans="3:15" x14ac:dyDescent="0.2">
      <c r="C44">
        <v>2020</v>
      </c>
      <c r="D44" t="s">
        <v>83</v>
      </c>
      <c r="E44" s="12">
        <f>Summary!V23</f>
        <v>161</v>
      </c>
      <c r="F44" s="12">
        <f>Summary!W23</f>
        <v>295</v>
      </c>
      <c r="G44" s="42">
        <f t="shared" si="7"/>
        <v>0.54576271186440672</v>
      </c>
      <c r="H44" s="15"/>
    </row>
    <row r="45" spans="3:15" x14ac:dyDescent="0.2">
      <c r="C45">
        <v>2021</v>
      </c>
      <c r="D45" t="s">
        <v>84</v>
      </c>
      <c r="E45" s="12">
        <f>Summary!V24</f>
        <v>142</v>
      </c>
      <c r="F45" s="12">
        <f>Summary!W24</f>
        <v>252</v>
      </c>
      <c r="G45" s="42">
        <f t="shared" si="7"/>
        <v>0.56349206349206349</v>
      </c>
      <c r="H45" s="15"/>
    </row>
    <row r="46" spans="3:15" x14ac:dyDescent="0.2">
      <c r="C46">
        <v>2022</v>
      </c>
      <c r="D46" t="s">
        <v>85</v>
      </c>
      <c r="E46" s="12">
        <f>Summary!V25</f>
        <v>95</v>
      </c>
      <c r="F46" s="12">
        <f>Summary!W25</f>
        <v>171</v>
      </c>
      <c r="G46" s="42">
        <f t="shared" si="7"/>
        <v>0.55555555555555558</v>
      </c>
      <c r="H46" s="15"/>
    </row>
    <row r="47" spans="3:15" x14ac:dyDescent="0.2">
      <c r="C47">
        <v>2023</v>
      </c>
      <c r="D47" t="s">
        <v>86</v>
      </c>
      <c r="E47" s="12">
        <f>Summary!V26</f>
        <v>62</v>
      </c>
      <c r="F47" s="12">
        <f>Summary!W26</f>
        <v>119</v>
      </c>
      <c r="G47" s="42">
        <f t="shared" si="7"/>
        <v>0.52100840336134457</v>
      </c>
      <c r="H47" s="15"/>
    </row>
    <row r="48" spans="3:15" x14ac:dyDescent="0.2">
      <c r="C48">
        <v>2024</v>
      </c>
      <c r="D48" t="s">
        <v>87</v>
      </c>
      <c r="E48" s="12">
        <f>Summary!V27</f>
        <v>41</v>
      </c>
      <c r="F48" s="12">
        <f>Summary!W27</f>
        <v>68</v>
      </c>
      <c r="G48" s="42">
        <f t="shared" si="7"/>
        <v>0.6029411764705882</v>
      </c>
      <c r="H48" s="15"/>
    </row>
    <row r="49" spans="3:7" x14ac:dyDescent="0.2">
      <c r="C49">
        <v>2025</v>
      </c>
      <c r="D49" t="s">
        <v>88</v>
      </c>
      <c r="E49" s="12">
        <f>Summary!V28</f>
        <v>21</v>
      </c>
      <c r="F49" s="12">
        <f>Summary!W28</f>
        <v>36</v>
      </c>
      <c r="G49" s="42">
        <f>E49/F49</f>
        <v>0.58333333333333337</v>
      </c>
    </row>
  </sheetData>
  <mergeCells count="9">
    <mergeCell ref="B2:M2"/>
    <mergeCell ref="L3:L4"/>
    <mergeCell ref="M3:M4"/>
    <mergeCell ref="B3:B4"/>
    <mergeCell ref="C3:C4"/>
    <mergeCell ref="D3:D4"/>
    <mergeCell ref="E3:G3"/>
    <mergeCell ref="H3:J3"/>
    <mergeCell ref="K3:K4"/>
  </mergeCells>
  <pageMargins left="0.7" right="0.7" top="0.75" bottom="0.75" header="0.3" footer="0.3"/>
  <ignoredErrors>
    <ignoredError sqref="L14"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19DABF-74E8-0148-A1EE-FD5ECCF4B57B}">
  <dimension ref="A1:AC38"/>
  <sheetViews>
    <sheetView workbookViewId="0">
      <selection activeCell="N22" sqref="N22"/>
    </sheetView>
  </sheetViews>
  <sheetFormatPr baseColWidth="10" defaultRowHeight="16" x14ac:dyDescent="0.2"/>
  <cols>
    <col min="1" max="1" width="5.33203125" style="5" bestFit="1" customWidth="1"/>
    <col min="2" max="2" width="12.83203125" style="5" bestFit="1" customWidth="1"/>
    <col min="3" max="3" width="10.83203125" style="4"/>
    <col min="4" max="4" width="9.5" style="4" customWidth="1"/>
    <col min="5" max="5" width="9" style="5" customWidth="1"/>
    <col min="6" max="6" width="13.33203125" style="5" customWidth="1"/>
    <col min="7" max="7" width="12" style="5" customWidth="1"/>
    <col min="8" max="8" width="10.33203125" style="5" customWidth="1"/>
    <col min="9" max="9" width="15" style="5" customWidth="1"/>
    <col min="10" max="14" width="10.83203125" style="5"/>
    <col min="15" max="15" width="10.83203125" style="4"/>
    <col min="16" max="17" width="12.83203125" style="5" customWidth="1"/>
    <col min="18" max="20" width="5.83203125" style="5" customWidth="1"/>
    <col min="21" max="23" width="10.83203125" style="5"/>
    <col min="24" max="24" width="14.1640625" style="24" bestFit="1" customWidth="1"/>
    <col min="25" max="25" width="13.33203125" style="5" bestFit="1" customWidth="1"/>
    <col min="26" max="26" width="13.83203125" style="5" bestFit="1" customWidth="1"/>
    <col min="27" max="27" width="14.6640625" style="5" bestFit="1" customWidth="1"/>
    <col min="28" max="16384" width="10.83203125" style="5"/>
  </cols>
  <sheetData>
    <row r="1" spans="1:29" s="6" customFormat="1" ht="53" customHeight="1" x14ac:dyDescent="0.2">
      <c r="A1" s="58" t="s">
        <v>60</v>
      </c>
      <c r="B1" s="57" t="s">
        <v>61</v>
      </c>
      <c r="C1" s="57" t="s">
        <v>62</v>
      </c>
      <c r="D1" s="57" t="s">
        <v>63</v>
      </c>
      <c r="E1" s="57"/>
      <c r="F1" s="57"/>
      <c r="G1" s="57" t="s">
        <v>64</v>
      </c>
      <c r="H1" s="57"/>
      <c r="I1" s="57"/>
      <c r="J1" s="57" t="s">
        <v>65</v>
      </c>
      <c r="K1" s="57" t="s">
        <v>66</v>
      </c>
      <c r="L1" s="57" t="s">
        <v>93</v>
      </c>
      <c r="M1" s="57" t="s">
        <v>94</v>
      </c>
      <c r="N1" s="57" t="s">
        <v>67</v>
      </c>
      <c r="O1" s="57" t="s">
        <v>95</v>
      </c>
      <c r="P1" s="57" t="s">
        <v>96</v>
      </c>
      <c r="Q1" s="57"/>
      <c r="R1" s="7"/>
      <c r="S1" s="7"/>
      <c r="U1" s="17" t="s">
        <v>75</v>
      </c>
      <c r="X1" s="17"/>
      <c r="Y1" s="18"/>
      <c r="Z1" s="18"/>
    </row>
    <row r="2" spans="1:29" s="6" customFormat="1" ht="136" x14ac:dyDescent="0.2">
      <c r="A2" s="58"/>
      <c r="B2" s="57"/>
      <c r="C2" s="57"/>
      <c r="D2" s="6" t="s">
        <v>68</v>
      </c>
      <c r="E2" s="7" t="s">
        <v>69</v>
      </c>
      <c r="F2" s="7" t="s">
        <v>70</v>
      </c>
      <c r="G2" s="7" t="s">
        <v>71</v>
      </c>
      <c r="H2" s="7" t="s">
        <v>72</v>
      </c>
      <c r="I2" s="7" t="s">
        <v>73</v>
      </c>
      <c r="J2" s="57"/>
      <c r="K2" s="57"/>
      <c r="L2" s="57"/>
      <c r="M2" s="57"/>
      <c r="N2" s="57"/>
      <c r="O2" s="57"/>
      <c r="P2" s="7" t="s">
        <v>97</v>
      </c>
      <c r="Q2" s="7" t="s">
        <v>77</v>
      </c>
      <c r="R2" s="17"/>
      <c r="S2" s="17"/>
      <c r="U2" s="6" t="s">
        <v>60</v>
      </c>
      <c r="V2" s="7" t="s">
        <v>98</v>
      </c>
      <c r="W2" s="7" t="s">
        <v>99</v>
      </c>
      <c r="X2" s="17"/>
      <c r="Y2" s="7" t="s">
        <v>67</v>
      </c>
      <c r="Z2" s="7" t="s">
        <v>95</v>
      </c>
      <c r="AA2" s="7" t="s">
        <v>92</v>
      </c>
    </row>
    <row r="3" spans="1:29" x14ac:dyDescent="0.2">
      <c r="A3" s="5">
        <v>2014</v>
      </c>
      <c r="B3" s="5">
        <v>20</v>
      </c>
      <c r="C3" s="4">
        <v>1</v>
      </c>
      <c r="D3" s="4">
        <f t="shared" ref="D3:D13" si="0">C3+E3+F3</f>
        <v>3</v>
      </c>
      <c r="E3" s="5">
        <v>2</v>
      </c>
      <c r="F3" s="5">
        <v>0</v>
      </c>
      <c r="G3" s="5">
        <v>1</v>
      </c>
      <c r="H3" s="5">
        <v>0</v>
      </c>
      <c r="I3" s="5">
        <v>0</v>
      </c>
      <c r="J3" s="5">
        <f t="shared" ref="J3:J14" si="1">D3+G3+H3</f>
        <v>4</v>
      </c>
      <c r="K3" s="3">
        <f t="shared" ref="K3:K11" si="2">B3+E3+G3+H3</f>
        <v>23</v>
      </c>
      <c r="L3" s="4">
        <v>1</v>
      </c>
      <c r="M3" s="5">
        <v>20</v>
      </c>
      <c r="N3" s="8">
        <f t="shared" ref="N3:N15" si="3">J3/K3</f>
        <v>0.17391304347826086</v>
      </c>
      <c r="O3" s="19">
        <f t="shared" ref="O3:O15" si="4">C3/B3</f>
        <v>0.05</v>
      </c>
      <c r="P3" s="8">
        <f t="shared" ref="P3:P13" si="5">Y3</f>
        <v>0.36585365853658536</v>
      </c>
      <c r="Q3" s="20">
        <f t="shared" ref="Q3:Q13" si="6">Z3</f>
        <v>3.9215686274509803E-2</v>
      </c>
      <c r="R3" s="21"/>
      <c r="S3" s="21"/>
      <c r="T3" s="22"/>
      <c r="U3" s="5">
        <v>2014</v>
      </c>
      <c r="V3" s="23">
        <v>3</v>
      </c>
      <c r="W3" s="23">
        <v>6</v>
      </c>
      <c r="X3" s="24" t="s">
        <v>100</v>
      </c>
      <c r="Y3" s="20">
        <f>SUM(J3:J14)/SUM(K3:K14)</f>
        <v>0.36585365853658536</v>
      </c>
      <c r="Z3" s="20">
        <f>SUM(C3:C14)/SUM(B3:B14)</f>
        <v>3.9215686274509803E-2</v>
      </c>
      <c r="AA3" s="25">
        <f>SUM(V3:V14)/SUM(W3:W14)</f>
        <v>0.5292553191489362</v>
      </c>
      <c r="AC3" s="20"/>
    </row>
    <row r="4" spans="1:29" x14ac:dyDescent="0.2">
      <c r="A4" s="5">
        <v>2015</v>
      </c>
      <c r="B4" s="5">
        <v>20</v>
      </c>
      <c r="C4" s="4">
        <v>1</v>
      </c>
      <c r="D4" s="4">
        <f t="shared" si="0"/>
        <v>5</v>
      </c>
      <c r="E4" s="5">
        <v>4</v>
      </c>
      <c r="F4" s="5">
        <v>0</v>
      </c>
      <c r="G4" s="5">
        <v>0</v>
      </c>
      <c r="H4" s="5">
        <v>1</v>
      </c>
      <c r="I4" s="5">
        <v>0</v>
      </c>
      <c r="J4" s="5">
        <f t="shared" si="1"/>
        <v>6</v>
      </c>
      <c r="K4" s="3">
        <f t="shared" si="2"/>
        <v>25</v>
      </c>
      <c r="L4" s="4">
        <v>1</v>
      </c>
      <c r="M4" s="5">
        <v>20</v>
      </c>
      <c r="N4" s="8">
        <f t="shared" si="3"/>
        <v>0.24</v>
      </c>
      <c r="O4" s="19">
        <f t="shared" si="4"/>
        <v>0.05</v>
      </c>
      <c r="P4" s="8">
        <f t="shared" si="5"/>
        <v>0.3733108108108108</v>
      </c>
      <c r="Q4" s="20">
        <f t="shared" si="6"/>
        <v>3.8659793814432991E-2</v>
      </c>
      <c r="R4" s="8"/>
      <c r="S4" s="8"/>
      <c r="U4" s="5">
        <v>2015</v>
      </c>
      <c r="V4" s="23">
        <v>6</v>
      </c>
      <c r="W4" s="23">
        <v>11</v>
      </c>
      <c r="X4" s="24" t="s">
        <v>543</v>
      </c>
      <c r="Y4" s="20">
        <f>SUM(J4:J14)/SUM(K4:K14)</f>
        <v>0.3733108108108108</v>
      </c>
      <c r="Z4" s="20">
        <f>SUM(C4:C14)/SUM(B4:B14)</f>
        <v>3.8659793814432991E-2</v>
      </c>
      <c r="AA4" s="25">
        <f>SUM(V4:V14)/SUM(W4:W14)</f>
        <v>0.52972972972972976</v>
      </c>
      <c r="AC4" s="20"/>
    </row>
    <row r="5" spans="1:29" x14ac:dyDescent="0.2">
      <c r="A5" s="5">
        <v>2016</v>
      </c>
      <c r="B5" s="5">
        <v>20</v>
      </c>
      <c r="C5" s="4">
        <v>1</v>
      </c>
      <c r="D5" s="4">
        <f t="shared" si="0"/>
        <v>2</v>
      </c>
      <c r="E5" s="5">
        <v>1</v>
      </c>
      <c r="F5" s="5">
        <v>0</v>
      </c>
      <c r="G5" s="5">
        <v>4</v>
      </c>
      <c r="H5" s="5">
        <v>0</v>
      </c>
      <c r="I5" s="5">
        <v>1</v>
      </c>
      <c r="J5" s="5">
        <f t="shared" si="1"/>
        <v>6</v>
      </c>
      <c r="K5" s="3">
        <f t="shared" si="2"/>
        <v>25</v>
      </c>
      <c r="L5" s="4">
        <v>1</v>
      </c>
      <c r="M5" s="5">
        <v>20</v>
      </c>
      <c r="N5" s="8">
        <f t="shared" si="3"/>
        <v>0.24</v>
      </c>
      <c r="O5" s="19">
        <f t="shared" si="4"/>
        <v>0.05</v>
      </c>
      <c r="P5" s="8">
        <f t="shared" si="5"/>
        <v>0.37918871252204583</v>
      </c>
      <c r="Q5" s="20">
        <f t="shared" si="6"/>
        <v>3.8043478260869568E-2</v>
      </c>
      <c r="R5" s="8"/>
      <c r="S5" s="8"/>
      <c r="T5" s="24"/>
      <c r="U5" s="5">
        <v>2016</v>
      </c>
      <c r="V5" s="23">
        <v>4</v>
      </c>
      <c r="W5" s="23">
        <v>14</v>
      </c>
      <c r="X5" s="24" t="s">
        <v>79</v>
      </c>
      <c r="Y5" s="20">
        <f>SUM(J5:J14)/SUM(K5:K14)</f>
        <v>0.37918871252204583</v>
      </c>
      <c r="Z5" s="20">
        <f>SUM(C5:C14)/SUM(B5:B14)</f>
        <v>3.8043478260869568E-2</v>
      </c>
      <c r="AA5" s="25">
        <f>SUM(V5:V14)/SUM(W5:W14)</f>
        <v>0.52924791086350975</v>
      </c>
      <c r="AC5" s="8"/>
    </row>
    <row r="6" spans="1:29" x14ac:dyDescent="0.2">
      <c r="A6" s="5">
        <v>2017</v>
      </c>
      <c r="B6" s="5">
        <v>31</v>
      </c>
      <c r="C6" s="4">
        <v>3</v>
      </c>
      <c r="D6" s="4">
        <f t="shared" si="0"/>
        <v>6</v>
      </c>
      <c r="E6" s="5">
        <v>2</v>
      </c>
      <c r="F6" s="5">
        <v>1</v>
      </c>
      <c r="G6" s="5">
        <v>2</v>
      </c>
      <c r="H6" s="5">
        <v>1</v>
      </c>
      <c r="I6" s="5">
        <v>1</v>
      </c>
      <c r="J6" s="5">
        <f t="shared" si="1"/>
        <v>9</v>
      </c>
      <c r="K6" s="3">
        <f t="shared" si="2"/>
        <v>36</v>
      </c>
      <c r="L6" s="4">
        <v>3</v>
      </c>
      <c r="M6" s="5">
        <v>31</v>
      </c>
      <c r="N6" s="8">
        <f t="shared" si="3"/>
        <v>0.25</v>
      </c>
      <c r="O6" s="19">
        <f t="shared" si="4"/>
        <v>9.6774193548387094E-2</v>
      </c>
      <c r="P6" s="8">
        <f t="shared" si="5"/>
        <v>0.38560885608856088</v>
      </c>
      <c r="Q6" s="20">
        <f t="shared" si="6"/>
        <v>3.7356321839080463E-2</v>
      </c>
      <c r="R6" s="8"/>
      <c r="S6" s="8"/>
      <c r="T6" s="24"/>
      <c r="U6" s="5">
        <v>2017</v>
      </c>
      <c r="V6" s="23">
        <v>8</v>
      </c>
      <c r="W6" s="23">
        <v>18</v>
      </c>
      <c r="X6" s="24" t="s">
        <v>80</v>
      </c>
      <c r="Y6" s="8">
        <f>SUM(J6:J14)/SUM(K6:K14)</f>
        <v>0.38560885608856088</v>
      </c>
      <c r="Z6" s="20">
        <f>SUM(C6:C14)/SUM(B6:B14)</f>
        <v>3.7356321839080463E-2</v>
      </c>
      <c r="AA6" s="25">
        <f>SUM(V6:V14)/SUM(W6:W14)</f>
        <v>0.53913043478260869</v>
      </c>
      <c r="AC6" s="8"/>
    </row>
    <row r="7" spans="1:29" x14ac:dyDescent="0.2">
      <c r="A7" s="5">
        <v>2018</v>
      </c>
      <c r="B7" s="5">
        <v>30</v>
      </c>
      <c r="C7" s="4">
        <v>1</v>
      </c>
      <c r="D7" s="4">
        <f t="shared" si="0"/>
        <v>5</v>
      </c>
      <c r="E7" s="5">
        <v>3</v>
      </c>
      <c r="F7" s="5">
        <v>1</v>
      </c>
      <c r="G7" s="5">
        <v>3</v>
      </c>
      <c r="H7" s="5">
        <v>1</v>
      </c>
      <c r="I7" s="5">
        <v>2</v>
      </c>
      <c r="J7" s="5">
        <f t="shared" si="1"/>
        <v>9</v>
      </c>
      <c r="K7" s="3">
        <f t="shared" si="2"/>
        <v>37</v>
      </c>
      <c r="L7" s="4">
        <v>1</v>
      </c>
      <c r="M7" s="5">
        <v>30</v>
      </c>
      <c r="N7" s="8">
        <f t="shared" si="3"/>
        <v>0.24324324324324326</v>
      </c>
      <c r="O7" s="19">
        <f t="shared" si="4"/>
        <v>3.3333333333333333E-2</v>
      </c>
      <c r="P7" s="8">
        <f t="shared" si="5"/>
        <v>0.39525691699604742</v>
      </c>
      <c r="Q7" s="20">
        <f t="shared" si="6"/>
        <v>3.1545741324921134E-2</v>
      </c>
      <c r="R7" s="8"/>
      <c r="S7" s="8"/>
      <c r="T7" s="24"/>
      <c r="U7" s="5">
        <v>2018</v>
      </c>
      <c r="V7" s="23">
        <v>7</v>
      </c>
      <c r="W7" s="23">
        <v>14</v>
      </c>
      <c r="X7" s="24" t="s">
        <v>81</v>
      </c>
      <c r="Y7" s="8">
        <f>SUM(J7:J14)/SUM(K7:K14)</f>
        <v>0.39525691699604742</v>
      </c>
      <c r="Z7" s="20">
        <f>SUM(C7:C14)/SUM(B7:B14)</f>
        <v>3.1545741324921134E-2</v>
      </c>
      <c r="AA7" s="25">
        <f>SUM(V7:V14)/SUM(W7:W14)</f>
        <v>0.54434250764525993</v>
      </c>
      <c r="AC7" s="8"/>
    </row>
    <row r="8" spans="1:29" x14ac:dyDescent="0.2">
      <c r="A8" s="5">
        <v>2019</v>
      </c>
      <c r="B8" s="5">
        <v>30</v>
      </c>
      <c r="C8" s="4">
        <v>0</v>
      </c>
      <c r="D8" s="4">
        <f t="shared" si="0"/>
        <v>4</v>
      </c>
      <c r="E8" s="5">
        <v>3</v>
      </c>
      <c r="F8" s="5">
        <v>1</v>
      </c>
      <c r="G8" s="5">
        <v>8</v>
      </c>
      <c r="H8" s="5">
        <v>0</v>
      </c>
      <c r="I8" s="5">
        <v>3</v>
      </c>
      <c r="J8" s="5">
        <f t="shared" si="1"/>
        <v>12</v>
      </c>
      <c r="K8" s="3">
        <f t="shared" si="2"/>
        <v>41</v>
      </c>
      <c r="L8" s="4">
        <v>0</v>
      </c>
      <c r="M8" s="5">
        <v>30</v>
      </c>
      <c r="N8" s="8">
        <f t="shared" si="3"/>
        <v>0.29268292682926828</v>
      </c>
      <c r="O8" s="19">
        <f t="shared" si="4"/>
        <v>0</v>
      </c>
      <c r="P8" s="8">
        <f t="shared" si="5"/>
        <v>0.40724946695095948</v>
      </c>
      <c r="Q8" s="20">
        <f>Z8</f>
        <v>3.1358885017421602E-2</v>
      </c>
      <c r="R8" s="8"/>
      <c r="S8" s="8"/>
      <c r="T8" s="24"/>
      <c r="U8" s="5">
        <v>2019</v>
      </c>
      <c r="V8" s="23">
        <v>10</v>
      </c>
      <c r="W8" s="23">
        <v>18</v>
      </c>
      <c r="X8" s="24" t="s">
        <v>82</v>
      </c>
      <c r="Y8" s="8">
        <f>SUM(J8:J14)/SUM(K8:K14)</f>
        <v>0.40724946695095948</v>
      </c>
      <c r="Z8" s="20">
        <f>SUM(C8:C14)/SUM(B8:B14)</f>
        <v>3.1358885017421602E-2</v>
      </c>
      <c r="AA8" s="25">
        <f>SUM(V8:V14)/SUM(W8:W14)</f>
        <v>0.54632587859424919</v>
      </c>
      <c r="AC8" s="8"/>
    </row>
    <row r="9" spans="1:29" x14ac:dyDescent="0.2">
      <c r="A9" s="5">
        <v>2020</v>
      </c>
      <c r="B9" s="5">
        <v>40</v>
      </c>
      <c r="C9" s="4">
        <v>0</v>
      </c>
      <c r="D9" s="4">
        <f t="shared" si="0"/>
        <v>7</v>
      </c>
      <c r="E9" s="5">
        <v>5</v>
      </c>
      <c r="F9" s="5">
        <v>2</v>
      </c>
      <c r="G9" s="5">
        <v>15</v>
      </c>
      <c r="H9" s="5">
        <v>1</v>
      </c>
      <c r="I9" s="5">
        <v>3</v>
      </c>
      <c r="J9" s="5">
        <f t="shared" si="1"/>
        <v>23</v>
      </c>
      <c r="K9" s="3">
        <f t="shared" si="2"/>
        <v>61</v>
      </c>
      <c r="L9" s="4">
        <v>0</v>
      </c>
      <c r="M9" s="5">
        <v>40</v>
      </c>
      <c r="N9" s="8">
        <f t="shared" si="3"/>
        <v>0.37704918032786883</v>
      </c>
      <c r="O9" s="19">
        <f t="shared" si="4"/>
        <v>0</v>
      </c>
      <c r="P9" s="8">
        <f t="shared" si="5"/>
        <v>0.41822429906542058</v>
      </c>
      <c r="Q9" s="20">
        <f t="shared" si="6"/>
        <v>3.5019455252918288E-2</v>
      </c>
      <c r="R9" s="8"/>
      <c r="S9" s="8"/>
      <c r="T9" s="24"/>
      <c r="U9" s="5">
        <v>2020</v>
      </c>
      <c r="V9" s="23">
        <v>19</v>
      </c>
      <c r="W9" s="23">
        <v>43</v>
      </c>
      <c r="X9" s="24" t="s">
        <v>83</v>
      </c>
      <c r="Y9" s="8">
        <f>SUM(J9:J14)/SUM(K9:K14)</f>
        <v>0.41822429906542058</v>
      </c>
      <c r="Z9" s="20">
        <f>SUM(C9:C14)/SUM(B9:B14)</f>
        <v>3.5019455252918288E-2</v>
      </c>
      <c r="AA9" s="25">
        <f>SUM(V9:V14)/SUM(W9:W14)</f>
        <v>0.54576271186440672</v>
      </c>
      <c r="AC9" s="8"/>
    </row>
    <row r="10" spans="1:29" x14ac:dyDescent="0.2">
      <c r="A10" s="5">
        <v>2021</v>
      </c>
      <c r="B10" s="5">
        <v>61</v>
      </c>
      <c r="C10" s="4">
        <v>4</v>
      </c>
      <c r="D10" s="4">
        <f t="shared" si="0"/>
        <v>9</v>
      </c>
      <c r="E10" s="5">
        <v>5</v>
      </c>
      <c r="F10" s="5">
        <v>0</v>
      </c>
      <c r="G10" s="5">
        <v>44</v>
      </c>
      <c r="H10" s="5">
        <v>2</v>
      </c>
      <c r="I10" s="5">
        <v>14</v>
      </c>
      <c r="J10" s="5">
        <f t="shared" si="1"/>
        <v>55</v>
      </c>
      <c r="K10" s="3">
        <f t="shared" si="2"/>
        <v>112</v>
      </c>
      <c r="L10" s="4">
        <v>4</v>
      </c>
      <c r="M10" s="5">
        <v>61</v>
      </c>
      <c r="N10" s="8">
        <f t="shared" si="3"/>
        <v>0.49107142857142855</v>
      </c>
      <c r="O10" s="19">
        <f t="shared" si="4"/>
        <v>6.5573770491803282E-2</v>
      </c>
      <c r="P10" s="8">
        <f t="shared" si="5"/>
        <v>0.42506811989100818</v>
      </c>
      <c r="Q10" s="20">
        <f t="shared" si="6"/>
        <v>4.1474654377880185E-2</v>
      </c>
      <c r="R10" s="20"/>
      <c r="S10" s="20"/>
      <c r="T10" s="24"/>
      <c r="U10" s="5">
        <v>2021</v>
      </c>
      <c r="V10" s="23">
        <v>47</v>
      </c>
      <c r="W10" s="23">
        <v>81</v>
      </c>
      <c r="X10" s="24" t="s">
        <v>84</v>
      </c>
      <c r="Y10" s="8">
        <f>SUM(J10:J14)/SUM(K10:K14)</f>
        <v>0.42506811989100818</v>
      </c>
      <c r="Z10" s="20">
        <f>SUM(C10:C14)/SUM(B10:B14)</f>
        <v>4.1474654377880185E-2</v>
      </c>
      <c r="AA10" s="25">
        <f>SUM(V10:V14)/SUM(W10:W14)</f>
        <v>0.56349206349206349</v>
      </c>
      <c r="AC10" s="8"/>
    </row>
    <row r="11" spans="1:29" x14ac:dyDescent="0.2">
      <c r="A11" s="5">
        <v>2022</v>
      </c>
      <c r="B11" s="5">
        <v>50</v>
      </c>
      <c r="C11" s="4">
        <v>3</v>
      </c>
      <c r="D11" s="4">
        <f t="shared" si="0"/>
        <v>13</v>
      </c>
      <c r="E11" s="5">
        <v>10</v>
      </c>
      <c r="F11" s="5">
        <v>0</v>
      </c>
      <c r="G11" s="5">
        <v>20</v>
      </c>
      <c r="H11" s="5">
        <v>0</v>
      </c>
      <c r="I11" s="5">
        <v>3</v>
      </c>
      <c r="J11" s="5">
        <f t="shared" si="1"/>
        <v>33</v>
      </c>
      <c r="K11" s="3">
        <f t="shared" si="2"/>
        <v>80</v>
      </c>
      <c r="L11" s="4">
        <v>3</v>
      </c>
      <c r="M11" s="5">
        <v>50</v>
      </c>
      <c r="N11" s="8">
        <f t="shared" si="3"/>
        <v>0.41249999999999998</v>
      </c>
      <c r="O11" s="19">
        <f t="shared" si="4"/>
        <v>0.06</v>
      </c>
      <c r="P11" s="8">
        <f t="shared" si="5"/>
        <v>0.396078431372549</v>
      </c>
      <c r="Q11" s="20">
        <f t="shared" si="6"/>
        <v>3.2051282051282048E-2</v>
      </c>
      <c r="R11" s="20"/>
      <c r="S11" s="20"/>
      <c r="T11" s="24"/>
      <c r="U11" s="5">
        <v>2022</v>
      </c>
      <c r="V11" s="5">
        <v>33</v>
      </c>
      <c r="W11" s="5">
        <v>52</v>
      </c>
      <c r="X11" s="24" t="s">
        <v>85</v>
      </c>
      <c r="Y11" s="20">
        <f>SUM(J11:J14)/SUM(K11:K14)</f>
        <v>0.396078431372549</v>
      </c>
      <c r="Z11" s="20">
        <f>SUM(C11:C14)/SUM(B11:B14)</f>
        <v>3.2051282051282048E-2</v>
      </c>
      <c r="AA11" s="25">
        <f>SUM(V11:V14)/SUM(W11:W14)</f>
        <v>0.55555555555555558</v>
      </c>
      <c r="AC11" s="20"/>
    </row>
    <row r="12" spans="1:29" s="9" customFormat="1" x14ac:dyDescent="0.2">
      <c r="A12" s="9">
        <v>2023</v>
      </c>
      <c r="B12" s="9">
        <v>48</v>
      </c>
      <c r="C12" s="10">
        <v>0</v>
      </c>
      <c r="D12" s="4">
        <f t="shared" si="0"/>
        <v>4</v>
      </c>
      <c r="E12" s="9">
        <v>4</v>
      </c>
      <c r="F12" s="9">
        <v>0</v>
      </c>
      <c r="G12" s="9">
        <v>18</v>
      </c>
      <c r="H12" s="9">
        <v>1</v>
      </c>
      <c r="I12" s="9">
        <v>1</v>
      </c>
      <c r="J12" s="9">
        <f t="shared" si="1"/>
        <v>23</v>
      </c>
      <c r="K12" s="6">
        <f>B12+E12+G12+H12+4</f>
        <v>75</v>
      </c>
      <c r="L12" s="10">
        <v>0</v>
      </c>
      <c r="M12" s="9">
        <v>48</v>
      </c>
      <c r="N12" s="11">
        <f t="shared" si="3"/>
        <v>0.30666666666666664</v>
      </c>
      <c r="O12" s="26">
        <f t="shared" si="4"/>
        <v>0</v>
      </c>
      <c r="P12" s="8">
        <f t="shared" si="5"/>
        <v>0.38857142857142857</v>
      </c>
      <c r="Q12" s="20">
        <f t="shared" si="6"/>
        <v>1.8867924528301886E-2</v>
      </c>
      <c r="U12" s="9">
        <v>2023</v>
      </c>
      <c r="V12" s="9">
        <v>21</v>
      </c>
      <c r="W12" s="9">
        <v>51</v>
      </c>
      <c r="X12" s="24" t="s">
        <v>86</v>
      </c>
      <c r="Y12" s="27">
        <f>SUM(J12:J14)/SUM(K12:K14)</f>
        <v>0.38857142857142857</v>
      </c>
      <c r="Z12" s="20">
        <f>SUM(C12:C14)/SUM(B12:B14)</f>
        <v>1.8867924528301886E-2</v>
      </c>
      <c r="AA12" s="11">
        <f>SUM(V12:V14)/SUM(W12:W14)</f>
        <v>0.52100840336134457</v>
      </c>
      <c r="AC12" s="27"/>
    </row>
    <row r="13" spans="1:29" s="9" customFormat="1" x14ac:dyDescent="0.2">
      <c r="A13" s="9">
        <v>2024</v>
      </c>
      <c r="B13" s="9">
        <v>24</v>
      </c>
      <c r="C13" s="10">
        <v>0</v>
      </c>
      <c r="D13" s="4">
        <f t="shared" si="0"/>
        <v>3</v>
      </c>
      <c r="E13" s="9">
        <v>3</v>
      </c>
      <c r="F13" s="9">
        <v>0</v>
      </c>
      <c r="G13" s="9">
        <v>18</v>
      </c>
      <c r="H13" s="9">
        <v>1</v>
      </c>
      <c r="I13" s="9">
        <v>3</v>
      </c>
      <c r="J13" s="9">
        <f t="shared" si="1"/>
        <v>22</v>
      </c>
      <c r="K13" s="6">
        <f>B13+E13+G13+H13</f>
        <v>46</v>
      </c>
      <c r="L13" s="10">
        <v>0</v>
      </c>
      <c r="M13" s="9">
        <v>24</v>
      </c>
      <c r="N13" s="11">
        <f t="shared" si="3"/>
        <v>0.47826086956521741</v>
      </c>
      <c r="O13" s="26">
        <f t="shared" si="4"/>
        <v>0</v>
      </c>
      <c r="P13" s="8">
        <f t="shared" si="5"/>
        <v>0.45</v>
      </c>
      <c r="Q13" s="20">
        <f t="shared" si="6"/>
        <v>3.4482758620689655E-2</v>
      </c>
      <c r="U13" s="9">
        <v>2024</v>
      </c>
      <c r="V13" s="9">
        <v>20</v>
      </c>
      <c r="W13" s="9">
        <v>32</v>
      </c>
      <c r="X13" s="24" t="s">
        <v>87</v>
      </c>
      <c r="Y13" s="27">
        <f>SUM(J13:J14)/SUM(K13:K14)</f>
        <v>0.45</v>
      </c>
      <c r="Z13" s="20">
        <f>SUM(C13:C14)/SUM(B13:B14)</f>
        <v>3.4482758620689655E-2</v>
      </c>
      <c r="AA13" s="11">
        <f>SUM(V13:V14)/SUM(W13:W14)</f>
        <v>0.6029411764705882</v>
      </c>
    </row>
    <row r="14" spans="1:29" s="9" customFormat="1" x14ac:dyDescent="0.2">
      <c r="A14" s="9">
        <v>2025</v>
      </c>
      <c r="B14" s="9">
        <v>34</v>
      </c>
      <c r="C14" s="10">
        <v>2</v>
      </c>
      <c r="D14" s="4">
        <f>C14+E14+F14</f>
        <v>12</v>
      </c>
      <c r="E14" s="9">
        <v>9</v>
      </c>
      <c r="F14" s="9">
        <v>1</v>
      </c>
      <c r="G14" s="9">
        <v>10</v>
      </c>
      <c r="H14" s="9">
        <v>1</v>
      </c>
      <c r="I14" s="9">
        <v>4</v>
      </c>
      <c r="J14" s="9">
        <f t="shared" si="1"/>
        <v>23</v>
      </c>
      <c r="K14" s="6">
        <f>B14+E14+G14+H14</f>
        <v>54</v>
      </c>
      <c r="L14" s="10">
        <v>2</v>
      </c>
      <c r="M14" s="9">
        <v>34</v>
      </c>
      <c r="N14" s="11">
        <f>J14/K14</f>
        <v>0.42592592592592593</v>
      </c>
      <c r="O14" s="26">
        <f>C14/B14</f>
        <v>5.8823529411764705E-2</v>
      </c>
      <c r="P14" s="8">
        <f t="shared" ref="P14" si="7">Y14</f>
        <v>0.42592592592592593</v>
      </c>
      <c r="Q14" s="20">
        <f t="shared" ref="Q14" si="8">Z14</f>
        <v>5.8823529411764705E-2</v>
      </c>
      <c r="U14" s="9">
        <v>2025</v>
      </c>
      <c r="V14" s="9">
        <v>21</v>
      </c>
      <c r="W14" s="9">
        <v>36</v>
      </c>
      <c r="X14" s="28" t="s">
        <v>101</v>
      </c>
      <c r="Y14" s="27">
        <f>J14/K14</f>
        <v>0.42592592592592593</v>
      </c>
      <c r="Z14" s="20">
        <f>C14/B14</f>
        <v>5.8823529411764705E-2</v>
      </c>
      <c r="AA14" s="11">
        <f>V14/W14</f>
        <v>0.58333333333333337</v>
      </c>
    </row>
    <row r="15" spans="1:29" s="3" customFormat="1" x14ac:dyDescent="0.2">
      <c r="A15" s="3" t="s">
        <v>74</v>
      </c>
      <c r="B15" s="3">
        <f t="shared" ref="B15:M15" si="9">SUM(B3:B14)</f>
        <v>408</v>
      </c>
      <c r="C15" s="3">
        <f t="shared" si="9"/>
        <v>16</v>
      </c>
      <c r="D15" s="3">
        <f t="shared" si="9"/>
        <v>73</v>
      </c>
      <c r="E15" s="3">
        <f t="shared" si="9"/>
        <v>51</v>
      </c>
      <c r="F15" s="3">
        <f t="shared" si="9"/>
        <v>6</v>
      </c>
      <c r="G15" s="3">
        <f t="shared" si="9"/>
        <v>143</v>
      </c>
      <c r="H15" s="3">
        <f t="shared" si="9"/>
        <v>9</v>
      </c>
      <c r="I15" s="3">
        <f t="shared" si="9"/>
        <v>35</v>
      </c>
      <c r="J15" s="3">
        <f t="shared" si="9"/>
        <v>225</v>
      </c>
      <c r="K15" s="3">
        <f t="shared" si="9"/>
        <v>615</v>
      </c>
      <c r="L15" s="3">
        <f t="shared" si="9"/>
        <v>16</v>
      </c>
      <c r="M15" s="3">
        <f t="shared" si="9"/>
        <v>408</v>
      </c>
      <c r="N15" s="13">
        <f t="shared" si="3"/>
        <v>0.36585365853658536</v>
      </c>
      <c r="O15" s="29">
        <f t="shared" si="4"/>
        <v>3.9215686274509803E-2</v>
      </c>
      <c r="P15" s="13">
        <f>Y15</f>
        <v>0.36585365853658536</v>
      </c>
      <c r="Q15" s="21">
        <f>Z15</f>
        <v>3.9215686274509803E-2</v>
      </c>
      <c r="U15" s="3" t="s">
        <v>74</v>
      </c>
      <c r="V15" s="3">
        <f>SUM(V3:V14)</f>
        <v>199</v>
      </c>
      <c r="W15" s="3">
        <f>SUM(W3:W14)</f>
        <v>376</v>
      </c>
      <c r="X15" s="22" t="s">
        <v>100</v>
      </c>
      <c r="Y15" s="21">
        <f>Y3</f>
        <v>0.36585365853658536</v>
      </c>
      <c r="Z15" s="21">
        <f>Z3</f>
        <v>3.9215686274509803E-2</v>
      </c>
      <c r="AA15" s="13">
        <f>V15/W15</f>
        <v>0.5292553191489362</v>
      </c>
    </row>
    <row r="16" spans="1:29" s="3" customFormat="1" x14ac:dyDescent="0.2">
      <c r="J16" s="6"/>
      <c r="K16" s="6"/>
      <c r="N16" s="13"/>
      <c r="O16" s="29"/>
      <c r="P16" s="13"/>
      <c r="Q16" s="21"/>
      <c r="X16" s="22"/>
      <c r="Y16" s="21"/>
      <c r="Z16" s="21"/>
      <c r="AA16" s="13"/>
    </row>
    <row r="17" spans="8:27" s="3" customFormat="1" x14ac:dyDescent="0.2">
      <c r="H17" s="5">
        <v>2014</v>
      </c>
      <c r="J17" s="5">
        <f>SUM(J3:J14)</f>
        <v>225</v>
      </c>
      <c r="K17" s="5">
        <f>SUM(K3:K14)</f>
        <v>615</v>
      </c>
      <c r="L17" s="5">
        <f>SUM(L3:L14)</f>
        <v>16</v>
      </c>
      <c r="M17" s="5">
        <f>SUM(M3:M14)</f>
        <v>408</v>
      </c>
      <c r="N17" s="13"/>
      <c r="O17" s="29"/>
      <c r="P17" s="13"/>
      <c r="Q17" s="21"/>
      <c r="V17" s="5">
        <f>SUM(V3:V14)</f>
        <v>199</v>
      </c>
      <c r="W17" s="5">
        <f>SUM(W3:W14)</f>
        <v>376</v>
      </c>
      <c r="Y17" s="20"/>
      <c r="Z17" s="21"/>
      <c r="AA17" s="13"/>
    </row>
    <row r="18" spans="8:27" x14ac:dyDescent="0.2">
      <c r="H18" s="5">
        <v>2015</v>
      </c>
      <c r="I18" s="3"/>
      <c r="J18" s="5">
        <f>SUM(J4:J14)</f>
        <v>221</v>
      </c>
      <c r="K18" s="5">
        <f>SUM(K4:K14)</f>
        <v>592</v>
      </c>
      <c r="L18" s="5">
        <f>SUM(L4:L14)</f>
        <v>15</v>
      </c>
      <c r="M18" s="5">
        <f>SUM(M4:M14)</f>
        <v>388</v>
      </c>
      <c r="N18" s="20"/>
      <c r="P18" s="20"/>
      <c r="V18" s="5">
        <f>SUM(V4:V14)</f>
        <v>196</v>
      </c>
      <c r="W18" s="5">
        <f>SUM(W4:W14)</f>
        <v>370</v>
      </c>
      <c r="X18" s="3"/>
      <c r="AA18" s="25"/>
    </row>
    <row r="19" spans="8:27" x14ac:dyDescent="0.2">
      <c r="H19" s="5">
        <v>2016</v>
      </c>
      <c r="J19" s="5">
        <f>SUM(J5:J14)</f>
        <v>215</v>
      </c>
      <c r="K19" s="5">
        <f>SUM(K5:K14)</f>
        <v>567</v>
      </c>
      <c r="L19" s="5">
        <f>SUM(L5:L14)</f>
        <v>14</v>
      </c>
      <c r="M19" s="5">
        <f>SUM(M5:M14)</f>
        <v>368</v>
      </c>
      <c r="V19" s="5">
        <f>SUM(V5:V14)</f>
        <v>190</v>
      </c>
      <c r="W19" s="5">
        <f>SUM(W5:W14)</f>
        <v>359</v>
      </c>
      <c r="X19" s="3"/>
    </row>
    <row r="20" spans="8:27" x14ac:dyDescent="0.2">
      <c r="H20" s="5">
        <v>2017</v>
      </c>
      <c r="J20" s="5">
        <f>SUM(J6:J14)</f>
        <v>209</v>
      </c>
      <c r="K20" s="5">
        <f>SUM(K6:K14)</f>
        <v>542</v>
      </c>
      <c r="L20" s="5">
        <f>SUM(L6:L14)</f>
        <v>13</v>
      </c>
      <c r="M20" s="5">
        <f>SUM(M6:M14)</f>
        <v>348</v>
      </c>
      <c r="V20" s="5">
        <f>SUM(V6:V14)</f>
        <v>186</v>
      </c>
      <c r="W20" s="5">
        <f>SUM(W6:W14)</f>
        <v>345</v>
      </c>
      <c r="X20" s="3"/>
    </row>
    <row r="21" spans="8:27" x14ac:dyDescent="0.2">
      <c r="H21" s="5">
        <v>2018</v>
      </c>
      <c r="J21" s="5">
        <f>SUM(J7:J14)</f>
        <v>200</v>
      </c>
      <c r="K21" s="5">
        <f>SUM(K7:K14)</f>
        <v>506</v>
      </c>
      <c r="L21" s="5">
        <f>SUM(L7:L14)</f>
        <v>10</v>
      </c>
      <c r="M21" s="5">
        <f>SUM(M7:M14)</f>
        <v>317</v>
      </c>
      <c r="V21" s="5">
        <f>SUM(V7:V14)</f>
        <v>178</v>
      </c>
      <c r="W21" s="5">
        <f>SUM(W7:W14)</f>
        <v>327</v>
      </c>
      <c r="X21" s="3"/>
    </row>
    <row r="22" spans="8:27" x14ac:dyDescent="0.2">
      <c r="H22" s="5">
        <v>2019</v>
      </c>
      <c r="J22" s="5">
        <f>SUM(J8:J14)</f>
        <v>191</v>
      </c>
      <c r="K22" s="5">
        <f>SUM(K8:K14)</f>
        <v>469</v>
      </c>
      <c r="L22" s="5">
        <f>SUM(L8:L14)</f>
        <v>9</v>
      </c>
      <c r="M22" s="5">
        <f>SUM(M8:M14)</f>
        <v>287</v>
      </c>
      <c r="V22" s="5">
        <f>SUM(V8:V14)</f>
        <v>171</v>
      </c>
      <c r="W22" s="5">
        <f>SUM(W8:W14)</f>
        <v>313</v>
      </c>
      <c r="X22" s="3"/>
    </row>
    <row r="23" spans="8:27" x14ac:dyDescent="0.2">
      <c r="H23" s="5">
        <v>2020</v>
      </c>
      <c r="J23" s="5">
        <f>SUM(J9:J14)</f>
        <v>179</v>
      </c>
      <c r="K23" s="5">
        <f>SUM(K9:K14)</f>
        <v>428</v>
      </c>
      <c r="L23" s="5">
        <f>SUM(L9:L14)</f>
        <v>9</v>
      </c>
      <c r="M23" s="5">
        <f>SUM(M9:M14)</f>
        <v>257</v>
      </c>
      <c r="V23" s="5">
        <f>SUM(V9:V14)</f>
        <v>161</v>
      </c>
      <c r="W23" s="5">
        <f>SUM(W9:W14)</f>
        <v>295</v>
      </c>
      <c r="X23" s="3"/>
    </row>
    <row r="24" spans="8:27" x14ac:dyDescent="0.2">
      <c r="H24" s="5">
        <v>2021</v>
      </c>
      <c r="J24" s="5">
        <f>SUM(J10:J14)</f>
        <v>156</v>
      </c>
      <c r="K24" s="5">
        <f>SUM(K10:K14)</f>
        <v>367</v>
      </c>
      <c r="L24" s="5">
        <f>SUM(L10:L14)</f>
        <v>9</v>
      </c>
      <c r="M24" s="5">
        <f>SUM(M10:M14)</f>
        <v>217</v>
      </c>
      <c r="V24" s="5">
        <f>SUM(V10:V14)</f>
        <v>142</v>
      </c>
      <c r="W24" s="5">
        <f>SUM(W10:W14)</f>
        <v>252</v>
      </c>
      <c r="X24" s="3"/>
    </row>
    <row r="25" spans="8:27" x14ac:dyDescent="0.2">
      <c r="H25" s="5">
        <v>2022</v>
      </c>
      <c r="J25" s="5">
        <f>SUM(J11:J14)</f>
        <v>101</v>
      </c>
      <c r="K25" s="5">
        <f>SUM(K11:K14)</f>
        <v>255</v>
      </c>
      <c r="L25" s="5">
        <f>SUM(L11:L14)</f>
        <v>5</v>
      </c>
      <c r="M25" s="5">
        <f>SUM(M11:M14)</f>
        <v>156</v>
      </c>
      <c r="V25" s="5">
        <f>SUM(V11:V14)</f>
        <v>95</v>
      </c>
      <c r="W25" s="5">
        <f>SUM(W11:W14)</f>
        <v>171</v>
      </c>
      <c r="X25" s="3"/>
    </row>
    <row r="26" spans="8:27" x14ac:dyDescent="0.2">
      <c r="H26" s="5">
        <v>2023</v>
      </c>
      <c r="J26" s="5">
        <f>SUM(J12:J14)</f>
        <v>68</v>
      </c>
      <c r="K26" s="5">
        <f>SUM(K12:K14)</f>
        <v>175</v>
      </c>
      <c r="L26" s="5">
        <f>SUM(L12:L14)</f>
        <v>2</v>
      </c>
      <c r="M26" s="5">
        <f>SUM(M12:M14)</f>
        <v>106</v>
      </c>
      <c r="V26" s="5">
        <f>SUM(V12:V14)</f>
        <v>62</v>
      </c>
      <c r="W26" s="5">
        <f>SUM(W12:W14)</f>
        <v>119</v>
      </c>
      <c r="X26" s="3"/>
    </row>
    <row r="27" spans="8:27" x14ac:dyDescent="0.2">
      <c r="H27" s="5">
        <v>2024</v>
      </c>
      <c r="J27" s="5">
        <f>SUM(J13:J14)</f>
        <v>45</v>
      </c>
      <c r="K27" s="5">
        <f>SUM(K13:K14)</f>
        <v>100</v>
      </c>
      <c r="L27" s="5">
        <f>SUM(L13:L14)</f>
        <v>2</v>
      </c>
      <c r="M27" s="5">
        <f>SUM(M13:M14)</f>
        <v>58</v>
      </c>
      <c r="V27" s="5">
        <f>SUM(V13:V14)</f>
        <v>41</v>
      </c>
      <c r="W27" s="5">
        <f>SUM(W13:W14)</f>
        <v>68</v>
      </c>
    </row>
    <row r="28" spans="8:27" x14ac:dyDescent="0.2">
      <c r="H28" s="5">
        <v>2025</v>
      </c>
      <c r="J28" s="5">
        <f>J14</f>
        <v>23</v>
      </c>
      <c r="K28" s="5">
        <f>K14</f>
        <v>54</v>
      </c>
      <c r="L28" s="5">
        <f>L14</f>
        <v>2</v>
      </c>
      <c r="M28" s="5">
        <f>M14</f>
        <v>34</v>
      </c>
      <c r="V28" s="5">
        <f>V14</f>
        <v>21</v>
      </c>
      <c r="W28" s="5">
        <f>W14</f>
        <v>36</v>
      </c>
    </row>
    <row r="38" spans="3:15" x14ac:dyDescent="0.2">
      <c r="C38" s="5"/>
      <c r="E38" s="4"/>
      <c r="O38" s="5"/>
    </row>
  </sheetData>
  <mergeCells count="12">
    <mergeCell ref="A1:A2"/>
    <mergeCell ref="B1:B2"/>
    <mergeCell ref="C1:C2"/>
    <mergeCell ref="D1:F1"/>
    <mergeCell ref="G1:I1"/>
    <mergeCell ref="O1:O2"/>
    <mergeCell ref="P1:Q1"/>
    <mergeCell ref="J1:J2"/>
    <mergeCell ref="K1:K2"/>
    <mergeCell ref="L1:L2"/>
    <mergeCell ref="M1:M2"/>
    <mergeCell ref="N1:N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7C0778-FE01-0448-9E2B-7B4DCCBCE309}">
  <dimension ref="A1:V35"/>
  <sheetViews>
    <sheetView zoomScaleNormal="100" workbookViewId="0">
      <pane xSplit="1" ySplit="1" topLeftCell="B11" activePane="bottomRight" state="frozen"/>
      <selection pane="topRight" activeCell="B1" sqref="B1"/>
      <selection pane="bottomLeft" activeCell="A2" sqref="A2"/>
      <selection pane="bottomRight" sqref="A1:XFD1"/>
    </sheetView>
  </sheetViews>
  <sheetFormatPr baseColWidth="10" defaultRowHeight="16" x14ac:dyDescent="0.2"/>
  <cols>
    <col min="1" max="1" width="9" style="4" bestFit="1" customWidth="1"/>
    <col min="2" max="2" width="28.6640625" style="30" bestFit="1" customWidth="1"/>
    <col min="3" max="3" width="14" customWidth="1"/>
    <col min="4" max="4" width="11.83203125" customWidth="1"/>
    <col min="5" max="5" width="40.33203125" bestFit="1" customWidth="1"/>
    <col min="6" max="6" width="16.33203125" bestFit="1" customWidth="1"/>
    <col min="7" max="7" width="50.83203125" customWidth="1"/>
    <col min="8" max="8" width="15.5" bestFit="1" customWidth="1"/>
    <col min="9" max="9" width="11" bestFit="1" customWidth="1"/>
    <col min="10" max="10" width="14" bestFit="1" customWidth="1"/>
    <col min="13" max="14" width="12.6640625" customWidth="1"/>
    <col min="15" max="15" width="11.5" customWidth="1"/>
    <col min="16" max="16" width="16.5" bestFit="1" customWidth="1"/>
    <col min="17" max="18" width="16.5" customWidth="1"/>
    <col min="19" max="19" width="50.83203125" style="31" customWidth="1"/>
    <col min="20" max="22" width="10.83203125" style="32"/>
  </cols>
  <sheetData>
    <row r="1" spans="1:22" s="1" customFormat="1" ht="34" x14ac:dyDescent="0.2">
      <c r="A1" s="1" t="s">
        <v>0</v>
      </c>
      <c r="B1" s="1" t="s">
        <v>2</v>
      </c>
      <c r="C1" s="1" t="s">
        <v>102</v>
      </c>
      <c r="D1" s="1" t="s">
        <v>3</v>
      </c>
      <c r="E1" s="1" t="s">
        <v>10</v>
      </c>
      <c r="F1" s="1" t="s">
        <v>1</v>
      </c>
      <c r="G1" s="1" t="s">
        <v>5</v>
      </c>
      <c r="H1" s="1" t="s">
        <v>103</v>
      </c>
      <c r="I1" s="1" t="s">
        <v>104</v>
      </c>
      <c r="J1" s="1" t="s">
        <v>105</v>
      </c>
      <c r="K1" s="1" t="s">
        <v>106</v>
      </c>
      <c r="L1" s="1" t="s">
        <v>107</v>
      </c>
      <c r="M1" s="1" t="s">
        <v>108</v>
      </c>
      <c r="N1" s="1" t="s">
        <v>109</v>
      </c>
      <c r="O1" s="1" t="s">
        <v>110</v>
      </c>
      <c r="P1" s="1" t="s">
        <v>111</v>
      </c>
      <c r="Q1" s="1" t="s">
        <v>112</v>
      </c>
      <c r="R1" s="1" t="s">
        <v>113</v>
      </c>
      <c r="S1" s="1" t="s">
        <v>114</v>
      </c>
      <c r="T1" s="3" t="s">
        <v>115</v>
      </c>
      <c r="U1" s="24"/>
      <c r="V1" s="24"/>
    </row>
    <row r="2" spans="1:22" s="4" customFormat="1" ht="102" x14ac:dyDescent="0.2">
      <c r="A2" s="4">
        <v>1</v>
      </c>
      <c r="B2" s="30">
        <v>45679</v>
      </c>
      <c r="C2" s="4" t="s">
        <v>118</v>
      </c>
      <c r="D2" s="4" t="s">
        <v>15</v>
      </c>
      <c r="E2" s="4" t="s">
        <v>119</v>
      </c>
      <c r="F2" s="4" t="s">
        <v>116</v>
      </c>
      <c r="G2" s="31" t="s">
        <v>131</v>
      </c>
      <c r="H2" s="4" t="s">
        <v>120</v>
      </c>
      <c r="I2" s="4">
        <v>17</v>
      </c>
      <c r="J2" s="4" t="s">
        <v>117</v>
      </c>
      <c r="K2" s="4">
        <v>1</v>
      </c>
      <c r="L2" s="4">
        <v>2</v>
      </c>
      <c r="M2" s="4" t="s">
        <v>121</v>
      </c>
      <c r="N2" s="4" t="s">
        <v>122</v>
      </c>
      <c r="O2" s="4">
        <v>1</v>
      </c>
      <c r="P2" s="31" t="s">
        <v>123</v>
      </c>
      <c r="Q2" s="4" t="s">
        <v>124</v>
      </c>
      <c r="R2" s="4">
        <v>1</v>
      </c>
      <c r="S2" s="31" t="s">
        <v>150</v>
      </c>
      <c r="T2" s="24" t="s">
        <v>125</v>
      </c>
      <c r="U2" s="24"/>
      <c r="V2" s="24"/>
    </row>
    <row r="3" spans="1:22" s="4" customFormat="1" ht="85" x14ac:dyDescent="0.2">
      <c r="A3" s="4">
        <v>2</v>
      </c>
      <c r="B3" s="30">
        <v>45686</v>
      </c>
      <c r="C3" s="4" t="s">
        <v>127</v>
      </c>
      <c r="D3" s="4" t="s">
        <v>128</v>
      </c>
      <c r="E3" s="4" t="s">
        <v>126</v>
      </c>
      <c r="F3" s="4" t="s">
        <v>129</v>
      </c>
      <c r="G3" s="31" t="s">
        <v>130</v>
      </c>
      <c r="H3" s="4" t="s">
        <v>132</v>
      </c>
      <c r="I3" s="4">
        <v>21</v>
      </c>
      <c r="J3" s="4" t="s">
        <v>117</v>
      </c>
      <c r="K3" s="4">
        <v>0</v>
      </c>
      <c r="L3" s="4">
        <v>0</v>
      </c>
      <c r="M3" s="4" t="s">
        <v>133</v>
      </c>
      <c r="N3" s="4" t="s">
        <v>134</v>
      </c>
      <c r="O3" s="4">
        <v>1</v>
      </c>
      <c r="P3" s="31" t="s">
        <v>418</v>
      </c>
      <c r="Q3" s="4" t="s">
        <v>135</v>
      </c>
      <c r="R3" s="4">
        <v>0</v>
      </c>
      <c r="S3" s="31" t="s">
        <v>151</v>
      </c>
      <c r="T3" s="24" t="s">
        <v>136</v>
      </c>
      <c r="U3" s="24"/>
      <c r="V3" s="24"/>
    </row>
    <row r="4" spans="1:22" s="4" customFormat="1" ht="102" x14ac:dyDescent="0.2">
      <c r="A4" s="4">
        <v>3</v>
      </c>
      <c r="B4" s="30">
        <v>45692</v>
      </c>
      <c r="C4" s="4" t="s">
        <v>139</v>
      </c>
      <c r="D4" s="4" t="s">
        <v>140</v>
      </c>
      <c r="E4" s="4" t="s">
        <v>137</v>
      </c>
      <c r="F4" s="4" t="s">
        <v>129</v>
      </c>
      <c r="G4" s="31" t="s">
        <v>146</v>
      </c>
      <c r="H4" s="4" t="s">
        <v>147</v>
      </c>
      <c r="I4" s="4">
        <v>28</v>
      </c>
      <c r="J4" s="4" t="s">
        <v>117</v>
      </c>
      <c r="K4" s="4">
        <v>2</v>
      </c>
      <c r="L4" s="4">
        <v>4</v>
      </c>
      <c r="M4" s="4" t="s">
        <v>121</v>
      </c>
      <c r="N4" s="4" t="s">
        <v>141</v>
      </c>
      <c r="O4" s="4">
        <v>0</v>
      </c>
      <c r="P4" s="31" t="s">
        <v>144</v>
      </c>
      <c r="Q4" s="4" t="s">
        <v>143</v>
      </c>
      <c r="R4" s="4">
        <v>1</v>
      </c>
      <c r="S4" s="31" t="s">
        <v>149</v>
      </c>
      <c r="T4" s="24" t="s">
        <v>148</v>
      </c>
      <c r="U4" s="24"/>
      <c r="V4" s="24"/>
    </row>
    <row r="5" spans="1:22" s="4" customFormat="1" ht="85" x14ac:dyDescent="0.2">
      <c r="A5" s="4">
        <v>4</v>
      </c>
      <c r="B5" s="30">
        <v>45705</v>
      </c>
      <c r="C5" s="4" t="s">
        <v>28</v>
      </c>
      <c r="D5" s="4" t="s">
        <v>27</v>
      </c>
      <c r="E5" s="4" t="s">
        <v>138</v>
      </c>
      <c r="F5" s="4" t="s">
        <v>129</v>
      </c>
      <c r="G5" s="31" t="s">
        <v>145</v>
      </c>
      <c r="H5" s="4" t="s">
        <v>152</v>
      </c>
      <c r="I5" s="4">
        <v>28</v>
      </c>
      <c r="J5" s="4" t="s">
        <v>117</v>
      </c>
      <c r="K5" s="4">
        <v>2</v>
      </c>
      <c r="L5" s="4">
        <v>0</v>
      </c>
      <c r="M5" s="4" t="s">
        <v>133</v>
      </c>
      <c r="N5" s="4" t="s">
        <v>142</v>
      </c>
      <c r="O5" s="4">
        <v>1</v>
      </c>
      <c r="P5" s="31" t="s">
        <v>419</v>
      </c>
      <c r="Q5" s="4" t="s">
        <v>153</v>
      </c>
      <c r="R5" s="4">
        <v>0</v>
      </c>
      <c r="S5" s="31"/>
      <c r="T5" s="24" t="s">
        <v>154</v>
      </c>
      <c r="U5" s="24"/>
      <c r="V5" s="24"/>
    </row>
    <row r="6" spans="1:22" s="4" customFormat="1" ht="102" x14ac:dyDescent="0.2">
      <c r="A6" s="4">
        <v>5</v>
      </c>
      <c r="B6" s="30">
        <v>45739</v>
      </c>
      <c r="C6" s="4" t="s">
        <v>156</v>
      </c>
      <c r="D6" s="4" t="s">
        <v>157</v>
      </c>
      <c r="E6" s="4" t="s">
        <v>155</v>
      </c>
      <c r="F6" s="4" t="s">
        <v>158</v>
      </c>
      <c r="G6" s="31" t="s">
        <v>160</v>
      </c>
      <c r="H6" s="4" t="s">
        <v>164</v>
      </c>
      <c r="I6" s="4">
        <v>34</v>
      </c>
      <c r="J6" s="4" t="s">
        <v>117</v>
      </c>
      <c r="K6" s="4">
        <v>0</v>
      </c>
      <c r="L6" s="4">
        <v>0</v>
      </c>
      <c r="M6" s="4" t="s">
        <v>439</v>
      </c>
      <c r="N6" s="4" t="s">
        <v>159</v>
      </c>
      <c r="O6" s="4">
        <v>0</v>
      </c>
      <c r="P6" s="31" t="s">
        <v>161</v>
      </c>
      <c r="Q6" s="4" t="s">
        <v>162</v>
      </c>
      <c r="R6" s="4">
        <v>0</v>
      </c>
      <c r="S6" s="31"/>
      <c r="T6" s="24" t="s">
        <v>163</v>
      </c>
      <c r="U6" s="24"/>
      <c r="V6" s="24"/>
    </row>
    <row r="7" spans="1:22" s="4" customFormat="1" ht="119" x14ac:dyDescent="0.2">
      <c r="A7" s="4">
        <v>6</v>
      </c>
      <c r="B7" s="30">
        <v>45747</v>
      </c>
      <c r="C7" s="4" t="s">
        <v>165</v>
      </c>
      <c r="D7" s="4" t="s">
        <v>166</v>
      </c>
      <c r="E7" s="4" t="s">
        <v>167</v>
      </c>
      <c r="F7" s="4" t="s">
        <v>129</v>
      </c>
      <c r="G7" s="31" t="s">
        <v>169</v>
      </c>
      <c r="H7" s="4" t="s">
        <v>170</v>
      </c>
      <c r="I7" s="4">
        <v>30</v>
      </c>
      <c r="J7" s="4" t="s">
        <v>117</v>
      </c>
      <c r="K7" s="4">
        <v>1</v>
      </c>
      <c r="L7" s="4">
        <v>0</v>
      </c>
      <c r="M7" s="4" t="s">
        <v>121</v>
      </c>
      <c r="N7" s="4" t="s">
        <v>168</v>
      </c>
      <c r="O7" s="4">
        <v>1</v>
      </c>
      <c r="P7" s="31" t="s">
        <v>421</v>
      </c>
      <c r="Q7" s="4" t="s">
        <v>171</v>
      </c>
      <c r="R7" s="4">
        <v>0</v>
      </c>
      <c r="S7" s="31" t="s">
        <v>172</v>
      </c>
      <c r="T7" s="24" t="s">
        <v>173</v>
      </c>
      <c r="U7" s="24"/>
      <c r="V7" s="24"/>
    </row>
    <row r="8" spans="1:22" s="4" customFormat="1" ht="85" x14ac:dyDescent="0.2">
      <c r="A8" s="4">
        <v>7</v>
      </c>
      <c r="B8" s="30">
        <v>45748</v>
      </c>
      <c r="C8" s="4" t="s">
        <v>175</v>
      </c>
      <c r="D8" s="4" t="s">
        <v>166</v>
      </c>
      <c r="E8" s="4" t="s">
        <v>174</v>
      </c>
      <c r="F8" s="4" t="s">
        <v>129</v>
      </c>
      <c r="G8" s="31" t="s">
        <v>176</v>
      </c>
      <c r="H8" s="4" t="s">
        <v>180</v>
      </c>
      <c r="I8" s="4">
        <v>35</v>
      </c>
      <c r="J8" s="4" t="s">
        <v>117</v>
      </c>
      <c r="K8" s="4">
        <v>0</v>
      </c>
      <c r="L8" s="4">
        <v>3</v>
      </c>
      <c r="M8" s="4" t="s">
        <v>121</v>
      </c>
      <c r="N8" s="4" t="s">
        <v>179</v>
      </c>
      <c r="O8" s="4">
        <v>0</v>
      </c>
      <c r="P8" s="31" t="s">
        <v>177</v>
      </c>
      <c r="Q8" s="4" t="s">
        <v>178</v>
      </c>
      <c r="R8" s="4">
        <v>0</v>
      </c>
      <c r="S8" s="31"/>
      <c r="T8" s="24" t="s">
        <v>181</v>
      </c>
      <c r="U8" s="24"/>
      <c r="V8" s="24"/>
    </row>
    <row r="9" spans="1:22" s="4" customFormat="1" ht="102" x14ac:dyDescent="0.2">
      <c r="A9" s="4">
        <v>8</v>
      </c>
      <c r="B9" s="30">
        <v>45749</v>
      </c>
      <c r="C9" s="4" t="s">
        <v>183</v>
      </c>
      <c r="D9" s="4" t="s">
        <v>184</v>
      </c>
      <c r="E9" s="4" t="s">
        <v>182</v>
      </c>
      <c r="F9" s="4" t="s">
        <v>158</v>
      </c>
      <c r="G9" s="31" t="s">
        <v>185</v>
      </c>
      <c r="H9" s="4" t="s">
        <v>186</v>
      </c>
      <c r="I9" s="4">
        <v>29</v>
      </c>
      <c r="J9" s="4" t="s">
        <v>117</v>
      </c>
      <c r="K9" s="4">
        <v>2</v>
      </c>
      <c r="L9" s="4">
        <v>2</v>
      </c>
      <c r="M9" s="4" t="s">
        <v>439</v>
      </c>
      <c r="N9" s="4" t="s">
        <v>187</v>
      </c>
      <c r="O9" s="4">
        <v>1</v>
      </c>
      <c r="P9" s="31" t="s">
        <v>278</v>
      </c>
      <c r="Q9" s="4" t="s">
        <v>188</v>
      </c>
      <c r="R9" s="4">
        <v>0</v>
      </c>
      <c r="S9" s="31"/>
      <c r="T9" s="24" t="s">
        <v>189</v>
      </c>
      <c r="U9" s="24"/>
      <c r="V9" s="24"/>
    </row>
    <row r="10" spans="1:22" s="4" customFormat="1" ht="136" x14ac:dyDescent="0.2">
      <c r="A10" s="4">
        <v>9</v>
      </c>
      <c r="B10" s="30">
        <v>45764</v>
      </c>
      <c r="C10" s="4" t="s">
        <v>190</v>
      </c>
      <c r="D10" s="4" t="s">
        <v>30</v>
      </c>
      <c r="E10" s="4" t="s">
        <v>191</v>
      </c>
      <c r="F10" s="4" t="s">
        <v>116</v>
      </c>
      <c r="G10" s="31" t="s">
        <v>201</v>
      </c>
      <c r="H10" s="4" t="s">
        <v>196</v>
      </c>
      <c r="I10" s="4">
        <v>20</v>
      </c>
      <c r="J10" s="4" t="s">
        <v>117</v>
      </c>
      <c r="K10" s="4">
        <v>2</v>
      </c>
      <c r="L10" s="4">
        <v>7</v>
      </c>
      <c r="M10" s="4" t="s">
        <v>197</v>
      </c>
      <c r="N10" s="4" t="s">
        <v>192</v>
      </c>
      <c r="O10" s="4">
        <v>1</v>
      </c>
      <c r="P10" s="31" t="s">
        <v>193</v>
      </c>
      <c r="Q10" s="4" t="s">
        <v>194</v>
      </c>
      <c r="R10" s="4">
        <v>1</v>
      </c>
      <c r="S10" s="31" t="s">
        <v>195</v>
      </c>
      <c r="T10" s="24" t="s">
        <v>198</v>
      </c>
      <c r="U10" s="24"/>
      <c r="V10" s="24"/>
    </row>
    <row r="11" spans="1:22" s="4" customFormat="1" ht="102" x14ac:dyDescent="0.2">
      <c r="A11" s="4">
        <v>10</v>
      </c>
      <c r="B11" s="30">
        <v>45773</v>
      </c>
      <c r="C11" s="4" t="s">
        <v>200</v>
      </c>
      <c r="D11" s="4" t="s">
        <v>15</v>
      </c>
      <c r="E11" s="4" t="s">
        <v>199</v>
      </c>
      <c r="F11" s="4" t="s">
        <v>158</v>
      </c>
      <c r="G11" s="31" t="s">
        <v>202</v>
      </c>
      <c r="H11" s="4" t="s">
        <v>422</v>
      </c>
      <c r="I11" s="4">
        <v>24</v>
      </c>
      <c r="J11" s="4" t="s">
        <v>117</v>
      </c>
      <c r="K11" s="4">
        <v>0</v>
      </c>
      <c r="L11" s="4">
        <v>3</v>
      </c>
      <c r="M11" s="4" t="s">
        <v>121</v>
      </c>
      <c r="N11" s="4" t="s">
        <v>203</v>
      </c>
      <c r="O11" s="4">
        <v>0</v>
      </c>
      <c r="P11" s="31" t="s">
        <v>204</v>
      </c>
      <c r="Q11" s="4" t="s">
        <v>424</v>
      </c>
      <c r="R11" s="4">
        <v>0</v>
      </c>
      <c r="S11" s="31"/>
      <c r="T11" s="24" t="s">
        <v>423</v>
      </c>
      <c r="U11" s="24" t="s">
        <v>425</v>
      </c>
      <c r="V11" s="24"/>
    </row>
    <row r="12" spans="1:22" s="4" customFormat="1" ht="102" x14ac:dyDescent="0.2">
      <c r="A12" s="4">
        <v>11</v>
      </c>
      <c r="B12" s="30">
        <v>45777</v>
      </c>
      <c r="C12" s="4" t="s">
        <v>209</v>
      </c>
      <c r="D12" s="4" t="s">
        <v>210</v>
      </c>
      <c r="E12" s="4" t="s">
        <v>205</v>
      </c>
      <c r="F12" s="4" t="s">
        <v>206</v>
      </c>
      <c r="G12" s="31" t="s">
        <v>207</v>
      </c>
      <c r="H12" s="4" t="s">
        <v>215</v>
      </c>
      <c r="I12" s="4">
        <v>18</v>
      </c>
      <c r="J12" s="4" t="s">
        <v>117</v>
      </c>
      <c r="K12" s="4">
        <v>0</v>
      </c>
      <c r="L12" s="4">
        <v>1</v>
      </c>
      <c r="M12" s="4" t="s">
        <v>211</v>
      </c>
      <c r="N12" s="4" t="s">
        <v>212</v>
      </c>
      <c r="O12" s="4">
        <v>1</v>
      </c>
      <c r="P12" s="31" t="s">
        <v>208</v>
      </c>
      <c r="Q12" s="4" t="s">
        <v>213</v>
      </c>
      <c r="R12" s="4">
        <v>1</v>
      </c>
      <c r="S12" s="31" t="s">
        <v>214</v>
      </c>
      <c r="T12" s="24" t="s">
        <v>216</v>
      </c>
      <c r="U12" s="24"/>
      <c r="V12" s="24"/>
    </row>
    <row r="13" spans="1:22" s="4" customFormat="1" ht="68" x14ac:dyDescent="0.2">
      <c r="A13" s="4">
        <v>12</v>
      </c>
      <c r="B13" s="30">
        <v>45798</v>
      </c>
      <c r="C13" s="4" t="s">
        <v>220</v>
      </c>
      <c r="D13" s="4" t="s">
        <v>220</v>
      </c>
      <c r="E13" s="4" t="s">
        <v>217</v>
      </c>
      <c r="F13" s="4" t="s">
        <v>158</v>
      </c>
      <c r="G13" s="31" t="s">
        <v>218</v>
      </c>
      <c r="H13" s="4" t="s">
        <v>224</v>
      </c>
      <c r="I13" s="4">
        <v>31</v>
      </c>
      <c r="J13" s="4" t="s">
        <v>117</v>
      </c>
      <c r="K13" s="4">
        <v>2</v>
      </c>
      <c r="L13" s="4">
        <v>0</v>
      </c>
      <c r="M13" s="4" t="s">
        <v>121</v>
      </c>
      <c r="N13" s="4" t="s">
        <v>222</v>
      </c>
      <c r="O13" s="4">
        <v>1</v>
      </c>
      <c r="P13" s="31" t="s">
        <v>219</v>
      </c>
      <c r="Q13" s="4" t="s">
        <v>225</v>
      </c>
      <c r="R13" s="4">
        <v>0</v>
      </c>
      <c r="S13" s="31" t="s">
        <v>223</v>
      </c>
      <c r="T13" s="24" t="s">
        <v>221</v>
      </c>
      <c r="U13" s="24"/>
      <c r="V13" s="24"/>
    </row>
    <row r="14" spans="1:22" s="4" customFormat="1" ht="119" x14ac:dyDescent="0.2">
      <c r="A14" s="4">
        <v>13</v>
      </c>
      <c r="B14" s="30">
        <v>45830</v>
      </c>
      <c r="C14" s="4" t="s">
        <v>21</v>
      </c>
      <c r="D14" s="4" t="s">
        <v>22</v>
      </c>
      <c r="E14" s="4" t="s">
        <v>226</v>
      </c>
      <c r="F14" s="4" t="s">
        <v>228</v>
      </c>
      <c r="G14" s="31" t="s">
        <v>227</v>
      </c>
      <c r="H14" s="4" t="s">
        <v>234</v>
      </c>
      <c r="I14" s="4">
        <v>31</v>
      </c>
      <c r="J14" s="4" t="s">
        <v>117</v>
      </c>
      <c r="K14" s="4">
        <v>0</v>
      </c>
      <c r="L14" s="4">
        <v>1</v>
      </c>
      <c r="M14" s="33" t="s">
        <v>232</v>
      </c>
      <c r="N14" s="4" t="s">
        <v>229</v>
      </c>
      <c r="O14" s="4">
        <v>1</v>
      </c>
      <c r="P14" s="31" t="s">
        <v>230</v>
      </c>
      <c r="Q14" s="4" t="s">
        <v>231</v>
      </c>
      <c r="R14" s="4">
        <v>0</v>
      </c>
      <c r="S14" s="31" t="s">
        <v>233</v>
      </c>
      <c r="T14" s="24" t="s">
        <v>235</v>
      </c>
      <c r="U14" s="24"/>
      <c r="V14" s="24"/>
    </row>
    <row r="15" spans="1:22" s="4" customFormat="1" ht="102" x14ac:dyDescent="0.2">
      <c r="A15" s="4">
        <v>14</v>
      </c>
      <c r="B15" s="30">
        <v>45837</v>
      </c>
      <c r="C15" s="4" t="s">
        <v>237</v>
      </c>
      <c r="D15" s="4" t="s">
        <v>238</v>
      </c>
      <c r="E15" s="4" t="s">
        <v>236</v>
      </c>
      <c r="F15" s="4" t="s">
        <v>158</v>
      </c>
      <c r="G15" s="31" t="s">
        <v>239</v>
      </c>
      <c r="H15" s="4" t="s">
        <v>240</v>
      </c>
      <c r="I15" s="4">
        <v>20</v>
      </c>
      <c r="J15" s="4" t="s">
        <v>117</v>
      </c>
      <c r="K15" s="4">
        <v>2</v>
      </c>
      <c r="L15" s="4">
        <v>1</v>
      </c>
      <c r="M15" s="4" t="s">
        <v>211</v>
      </c>
      <c r="N15" s="4" t="s">
        <v>134</v>
      </c>
      <c r="O15" s="4">
        <v>0</v>
      </c>
      <c r="P15" s="31" t="s">
        <v>241</v>
      </c>
      <c r="Q15" s="4" t="s">
        <v>242</v>
      </c>
      <c r="R15" s="4">
        <v>0</v>
      </c>
      <c r="S15" s="31"/>
      <c r="T15" s="24" t="s">
        <v>252</v>
      </c>
      <c r="U15" s="24"/>
      <c r="V15" s="24"/>
    </row>
    <row r="16" spans="1:22" s="4" customFormat="1" ht="119" x14ac:dyDescent="0.2">
      <c r="A16" s="4">
        <v>15</v>
      </c>
      <c r="B16" s="30">
        <v>45845</v>
      </c>
      <c r="C16" s="4" t="s">
        <v>244</v>
      </c>
      <c r="D16" s="4" t="s">
        <v>245</v>
      </c>
      <c r="E16" s="4" t="s">
        <v>243</v>
      </c>
      <c r="F16" s="4" t="s">
        <v>206</v>
      </c>
      <c r="G16" s="31" t="s">
        <v>246</v>
      </c>
      <c r="H16" s="4" t="s">
        <v>250</v>
      </c>
      <c r="I16" s="4">
        <v>27</v>
      </c>
      <c r="J16" s="4" t="s">
        <v>117</v>
      </c>
      <c r="K16" s="4">
        <v>0</v>
      </c>
      <c r="L16" s="4">
        <v>3</v>
      </c>
      <c r="M16" s="4" t="s">
        <v>439</v>
      </c>
      <c r="N16" s="4" t="s">
        <v>249</v>
      </c>
      <c r="O16" s="4">
        <v>1</v>
      </c>
      <c r="P16" s="31" t="s">
        <v>247</v>
      </c>
      <c r="Q16" s="4" t="s">
        <v>248</v>
      </c>
      <c r="R16" s="4">
        <v>1</v>
      </c>
      <c r="S16" s="31" t="s">
        <v>255</v>
      </c>
      <c r="T16" s="24" t="s">
        <v>251</v>
      </c>
      <c r="U16" s="24" t="s">
        <v>254</v>
      </c>
      <c r="V16" s="24"/>
    </row>
    <row r="17" spans="1:22" s="4" customFormat="1" ht="85" x14ac:dyDescent="0.2">
      <c r="A17" s="4">
        <v>16</v>
      </c>
      <c r="B17" s="30">
        <v>45857</v>
      </c>
      <c r="C17" s="4" t="s">
        <v>259</v>
      </c>
      <c r="D17" s="4" t="s">
        <v>260</v>
      </c>
      <c r="E17" s="4" t="s">
        <v>256</v>
      </c>
      <c r="F17" s="4" t="s">
        <v>158</v>
      </c>
      <c r="G17" s="31" t="s">
        <v>257</v>
      </c>
      <c r="H17" s="4" t="s">
        <v>258</v>
      </c>
      <c r="I17" s="4">
        <v>29</v>
      </c>
      <c r="J17" s="4" t="s">
        <v>117</v>
      </c>
      <c r="K17" s="4">
        <v>0</v>
      </c>
      <c r="L17" s="4">
        <v>0</v>
      </c>
      <c r="M17" s="4" t="s">
        <v>211</v>
      </c>
      <c r="N17" s="4" t="s">
        <v>261</v>
      </c>
      <c r="O17" s="4">
        <v>1</v>
      </c>
      <c r="P17" s="31" t="s">
        <v>219</v>
      </c>
      <c r="Q17" s="4" t="s">
        <v>262</v>
      </c>
      <c r="R17" s="4">
        <v>0</v>
      </c>
      <c r="S17" s="31"/>
      <c r="T17" s="24" t="s">
        <v>263</v>
      </c>
      <c r="U17" s="24"/>
      <c r="V17" s="24"/>
    </row>
    <row r="18" spans="1:22" s="4" customFormat="1" ht="187" x14ac:dyDescent="0.2">
      <c r="A18" s="4">
        <v>17</v>
      </c>
      <c r="B18" s="30">
        <v>45866</v>
      </c>
      <c r="C18" s="4" t="s">
        <v>265</v>
      </c>
      <c r="D18" s="4" t="s">
        <v>266</v>
      </c>
      <c r="E18" s="4" t="s">
        <v>264</v>
      </c>
      <c r="F18" s="4" t="s">
        <v>129</v>
      </c>
      <c r="G18" s="31" t="s">
        <v>267</v>
      </c>
      <c r="H18" s="4" t="s">
        <v>268</v>
      </c>
      <c r="I18" s="4">
        <v>26</v>
      </c>
      <c r="J18" s="4" t="s">
        <v>117</v>
      </c>
      <c r="K18" s="4">
        <v>3</v>
      </c>
      <c r="L18" s="4">
        <v>4</v>
      </c>
      <c r="M18" s="4" t="s">
        <v>121</v>
      </c>
      <c r="N18" s="4" t="s">
        <v>269</v>
      </c>
      <c r="O18" s="4">
        <v>1</v>
      </c>
      <c r="P18" s="31" t="s">
        <v>270</v>
      </c>
      <c r="Q18" s="4" t="s">
        <v>271</v>
      </c>
      <c r="R18" s="4">
        <v>1</v>
      </c>
      <c r="S18" s="31" t="s">
        <v>272</v>
      </c>
      <c r="T18" s="24" t="s">
        <v>273</v>
      </c>
      <c r="U18" s="24"/>
      <c r="V18" s="24"/>
    </row>
    <row r="19" spans="1:22" s="4" customFormat="1" ht="119" x14ac:dyDescent="0.2">
      <c r="A19" s="4">
        <v>18</v>
      </c>
      <c r="B19" s="30">
        <v>45866</v>
      </c>
      <c r="C19" s="4" t="s">
        <v>275</v>
      </c>
      <c r="D19" s="4" t="s">
        <v>275</v>
      </c>
      <c r="E19" s="4" t="s">
        <v>274</v>
      </c>
      <c r="F19" s="4" t="s">
        <v>129</v>
      </c>
      <c r="G19" s="31" t="s">
        <v>276</v>
      </c>
      <c r="H19" s="4" t="s">
        <v>280</v>
      </c>
      <c r="I19" s="4">
        <v>27</v>
      </c>
      <c r="J19" s="4" t="s">
        <v>117</v>
      </c>
      <c r="K19" s="4">
        <v>4</v>
      </c>
      <c r="L19" s="4">
        <v>1</v>
      </c>
      <c r="M19" s="4" t="s">
        <v>133</v>
      </c>
      <c r="N19" s="4" t="s">
        <v>279</v>
      </c>
      <c r="O19" s="4">
        <v>1</v>
      </c>
      <c r="P19" s="31" t="s">
        <v>278</v>
      </c>
      <c r="Q19" s="4" t="s">
        <v>277</v>
      </c>
      <c r="R19" s="4">
        <v>1</v>
      </c>
      <c r="S19" s="31"/>
      <c r="T19" s="24" t="s">
        <v>281</v>
      </c>
      <c r="U19" s="24"/>
      <c r="V19" s="24"/>
    </row>
    <row r="20" spans="1:22" s="4" customFormat="1" ht="85" x14ac:dyDescent="0.2">
      <c r="A20" s="4">
        <v>19</v>
      </c>
      <c r="B20" s="30">
        <v>45870</v>
      </c>
      <c r="C20" s="4" t="s">
        <v>283</v>
      </c>
      <c r="D20" s="4" t="s">
        <v>284</v>
      </c>
      <c r="E20" s="4" t="s">
        <v>282</v>
      </c>
      <c r="F20" s="4" t="s">
        <v>129</v>
      </c>
      <c r="G20" s="31" t="s">
        <v>285</v>
      </c>
      <c r="H20" s="4" t="s">
        <v>288</v>
      </c>
      <c r="I20" s="4">
        <v>45</v>
      </c>
      <c r="J20" s="4" t="s">
        <v>117</v>
      </c>
      <c r="K20" s="4">
        <v>4</v>
      </c>
      <c r="L20" s="4">
        <v>0</v>
      </c>
      <c r="M20" s="4" t="s">
        <v>133</v>
      </c>
      <c r="N20" s="4" t="s">
        <v>286</v>
      </c>
      <c r="O20" s="4">
        <v>0</v>
      </c>
      <c r="P20" s="31" t="s">
        <v>287</v>
      </c>
      <c r="Q20" s="4" t="s">
        <v>289</v>
      </c>
      <c r="R20" s="4">
        <v>0</v>
      </c>
      <c r="S20" s="31"/>
      <c r="T20" s="24" t="s">
        <v>290</v>
      </c>
      <c r="U20" s="24"/>
      <c r="V20" s="24"/>
    </row>
    <row r="21" spans="1:22" s="4" customFormat="1" ht="119" x14ac:dyDescent="0.2">
      <c r="A21" s="4">
        <v>20</v>
      </c>
      <c r="B21" s="30">
        <v>45875</v>
      </c>
      <c r="C21" s="4" t="s">
        <v>292</v>
      </c>
      <c r="D21" s="4" t="s">
        <v>12</v>
      </c>
      <c r="E21" s="4" t="s">
        <v>291</v>
      </c>
      <c r="F21" s="4" t="s">
        <v>206</v>
      </c>
      <c r="G21" s="31" t="s">
        <v>293</v>
      </c>
      <c r="H21" s="4" t="s">
        <v>297</v>
      </c>
      <c r="I21" s="4">
        <v>28</v>
      </c>
      <c r="J21" s="4" t="s">
        <v>117</v>
      </c>
      <c r="K21" s="4">
        <v>0</v>
      </c>
      <c r="L21" s="4">
        <v>5</v>
      </c>
      <c r="M21" s="4" t="s">
        <v>121</v>
      </c>
      <c r="N21" s="4" t="s">
        <v>299</v>
      </c>
      <c r="O21" s="4">
        <v>1</v>
      </c>
      <c r="P21" s="31" t="s">
        <v>294</v>
      </c>
      <c r="Q21" s="4" t="s">
        <v>295</v>
      </c>
      <c r="R21" s="4">
        <v>1</v>
      </c>
      <c r="S21" s="31" t="s">
        <v>296</v>
      </c>
      <c r="T21" s="24" t="s">
        <v>298</v>
      </c>
      <c r="U21" s="24"/>
      <c r="V21" s="24"/>
    </row>
    <row r="22" spans="1:22" s="4" customFormat="1" ht="119" x14ac:dyDescent="0.2">
      <c r="A22" s="4">
        <v>21</v>
      </c>
      <c r="B22" s="30">
        <v>45877</v>
      </c>
      <c r="C22" s="4" t="s">
        <v>20</v>
      </c>
      <c r="D22" s="4" t="s">
        <v>12</v>
      </c>
      <c r="E22" s="4" t="s">
        <v>300</v>
      </c>
      <c r="F22" s="4" t="s">
        <v>206</v>
      </c>
      <c r="G22" s="31" t="s">
        <v>301</v>
      </c>
      <c r="H22" s="4" t="s">
        <v>303</v>
      </c>
      <c r="I22" s="4">
        <v>30</v>
      </c>
      <c r="J22" s="4" t="s">
        <v>117</v>
      </c>
      <c r="K22" s="4">
        <v>1</v>
      </c>
      <c r="L22" s="4">
        <v>0</v>
      </c>
      <c r="M22" s="4" t="s">
        <v>442</v>
      </c>
      <c r="N22" s="4" t="s">
        <v>302</v>
      </c>
      <c r="O22" s="4">
        <v>1</v>
      </c>
      <c r="P22" s="31" t="s">
        <v>304</v>
      </c>
      <c r="Q22" s="4" t="s">
        <v>305</v>
      </c>
      <c r="R22" s="4">
        <v>0</v>
      </c>
      <c r="S22" s="31" t="s">
        <v>307</v>
      </c>
      <c r="T22" s="24" t="s">
        <v>306</v>
      </c>
      <c r="U22" s="24"/>
      <c r="V22" s="24"/>
    </row>
    <row r="23" spans="1:22" s="4" customFormat="1" ht="85" x14ac:dyDescent="0.2">
      <c r="A23" s="4">
        <v>22</v>
      </c>
      <c r="B23" s="30">
        <v>45880</v>
      </c>
      <c r="C23" s="4" t="s">
        <v>309</v>
      </c>
      <c r="D23" s="4" t="s">
        <v>245</v>
      </c>
      <c r="E23" s="4" t="s">
        <v>308</v>
      </c>
      <c r="F23" s="4" t="s">
        <v>129</v>
      </c>
      <c r="G23" s="31" t="s">
        <v>310</v>
      </c>
      <c r="H23" s="4" t="s">
        <v>311</v>
      </c>
      <c r="I23" s="4">
        <v>32</v>
      </c>
      <c r="J23" s="4" t="s">
        <v>117</v>
      </c>
      <c r="K23" s="4">
        <v>3</v>
      </c>
      <c r="L23" s="4">
        <v>3</v>
      </c>
      <c r="M23" s="4" t="s">
        <v>121</v>
      </c>
      <c r="N23" s="4" t="s">
        <v>312</v>
      </c>
      <c r="O23" s="4">
        <v>0</v>
      </c>
      <c r="P23" s="31" t="s">
        <v>313</v>
      </c>
      <c r="Q23" s="4" t="s">
        <v>314</v>
      </c>
      <c r="R23" s="4">
        <v>0</v>
      </c>
      <c r="S23" s="31"/>
      <c r="T23" s="24" t="s">
        <v>315</v>
      </c>
      <c r="U23" s="24"/>
      <c r="V23" s="24"/>
    </row>
    <row r="24" spans="1:22" s="4" customFormat="1" ht="102" x14ac:dyDescent="0.2">
      <c r="A24" s="4">
        <v>23</v>
      </c>
      <c r="B24" s="30">
        <v>45896</v>
      </c>
      <c r="C24" s="4" t="s">
        <v>317</v>
      </c>
      <c r="D24" s="4" t="s">
        <v>318</v>
      </c>
      <c r="E24" s="4" t="s">
        <v>316</v>
      </c>
      <c r="F24" s="4" t="s">
        <v>228</v>
      </c>
      <c r="G24" s="31" t="s">
        <v>319</v>
      </c>
      <c r="H24" s="4" t="s">
        <v>320</v>
      </c>
      <c r="I24" s="4">
        <v>23</v>
      </c>
      <c r="J24" s="4" t="s">
        <v>117</v>
      </c>
      <c r="K24" s="4">
        <v>2</v>
      </c>
      <c r="L24" s="4">
        <v>28</v>
      </c>
      <c r="M24" s="4" t="s">
        <v>440</v>
      </c>
      <c r="N24" s="4" t="s">
        <v>322</v>
      </c>
      <c r="O24" s="4">
        <v>1</v>
      </c>
      <c r="P24" s="31" t="s">
        <v>278</v>
      </c>
      <c r="Q24" s="4" t="s">
        <v>321</v>
      </c>
      <c r="R24" s="4">
        <v>1</v>
      </c>
      <c r="S24" s="31" t="s">
        <v>323</v>
      </c>
      <c r="T24" s="24" t="s">
        <v>324</v>
      </c>
      <c r="U24" s="24"/>
      <c r="V24" s="24"/>
    </row>
    <row r="25" spans="1:22" s="4" customFormat="1" ht="68" x14ac:dyDescent="0.2">
      <c r="A25" s="4">
        <v>24</v>
      </c>
      <c r="B25" s="30">
        <v>45907</v>
      </c>
      <c r="C25" s="4" t="s">
        <v>426</v>
      </c>
      <c r="D25" s="4" t="s">
        <v>245</v>
      </c>
      <c r="E25" s="4" t="s">
        <v>325</v>
      </c>
      <c r="F25" s="4" t="s">
        <v>129</v>
      </c>
      <c r="G25" s="31" t="s">
        <v>326</v>
      </c>
      <c r="H25" s="4" t="s">
        <v>328</v>
      </c>
      <c r="I25" s="4">
        <v>32</v>
      </c>
      <c r="J25" s="4" t="s">
        <v>117</v>
      </c>
      <c r="K25" s="4">
        <v>2</v>
      </c>
      <c r="L25" s="4">
        <v>4</v>
      </c>
      <c r="M25" s="4" t="s">
        <v>438</v>
      </c>
      <c r="N25" s="4" t="s">
        <v>327</v>
      </c>
      <c r="O25" s="4">
        <v>0</v>
      </c>
      <c r="P25" s="31" t="s">
        <v>329</v>
      </c>
      <c r="Q25" s="4" t="s">
        <v>429</v>
      </c>
      <c r="R25" s="4">
        <v>1</v>
      </c>
      <c r="S25" s="31" t="s">
        <v>372</v>
      </c>
      <c r="T25" s="24" t="s">
        <v>330</v>
      </c>
      <c r="U25" s="24" t="s">
        <v>427</v>
      </c>
      <c r="V25" s="24"/>
    </row>
    <row r="26" spans="1:22" s="4" customFormat="1" ht="85" x14ac:dyDescent="0.2">
      <c r="A26" s="4">
        <v>25</v>
      </c>
      <c r="B26" s="30">
        <v>45910</v>
      </c>
      <c r="C26" s="4" t="s">
        <v>333</v>
      </c>
      <c r="D26" s="4" t="s">
        <v>334</v>
      </c>
      <c r="E26" s="4" t="s">
        <v>331</v>
      </c>
      <c r="F26" s="4" t="s">
        <v>116</v>
      </c>
      <c r="G26" s="31" t="s">
        <v>332</v>
      </c>
      <c r="H26" s="4" t="s">
        <v>335</v>
      </c>
      <c r="I26" s="4">
        <v>16</v>
      </c>
      <c r="J26" s="4" t="s">
        <v>117</v>
      </c>
      <c r="K26" s="4">
        <v>0</v>
      </c>
      <c r="L26" s="4">
        <v>2</v>
      </c>
      <c r="M26" s="4" t="s">
        <v>121</v>
      </c>
      <c r="N26" s="4" t="s">
        <v>336</v>
      </c>
      <c r="O26" s="4">
        <v>1</v>
      </c>
      <c r="P26" s="31" t="s">
        <v>420</v>
      </c>
      <c r="Q26" s="4" t="s">
        <v>337</v>
      </c>
      <c r="R26" s="4">
        <v>1</v>
      </c>
      <c r="S26" s="31" t="s">
        <v>338</v>
      </c>
      <c r="T26" s="24" t="s">
        <v>339</v>
      </c>
      <c r="U26" s="24"/>
      <c r="V26" s="24"/>
    </row>
    <row r="27" spans="1:22" s="4" customFormat="1" ht="102" x14ac:dyDescent="0.2">
      <c r="A27" s="4">
        <v>26</v>
      </c>
      <c r="B27" s="30">
        <v>45920</v>
      </c>
      <c r="C27" s="4" t="s">
        <v>341</v>
      </c>
      <c r="D27" s="4" t="s">
        <v>342</v>
      </c>
      <c r="E27" s="4" t="s">
        <v>340</v>
      </c>
      <c r="F27" s="4" t="s">
        <v>129</v>
      </c>
      <c r="G27" s="31" t="s">
        <v>343</v>
      </c>
      <c r="H27" s="4" t="s">
        <v>347</v>
      </c>
      <c r="I27" s="4">
        <v>23</v>
      </c>
      <c r="J27" s="4" t="s">
        <v>117</v>
      </c>
      <c r="K27" s="4">
        <v>1</v>
      </c>
      <c r="L27" s="4">
        <v>6</v>
      </c>
      <c r="M27" s="4" t="s">
        <v>121</v>
      </c>
      <c r="N27" s="4" t="s">
        <v>344</v>
      </c>
      <c r="O27" s="4">
        <v>1</v>
      </c>
      <c r="P27" s="31" t="s">
        <v>345</v>
      </c>
      <c r="Q27" s="4" t="s">
        <v>346</v>
      </c>
      <c r="R27" s="4" t="s">
        <v>37</v>
      </c>
      <c r="S27" s="31"/>
      <c r="T27" s="24" t="s">
        <v>353</v>
      </c>
      <c r="U27" s="24"/>
      <c r="V27" s="24"/>
    </row>
    <row r="28" spans="1:22" s="4" customFormat="1" ht="102" x14ac:dyDescent="0.2">
      <c r="A28" s="4">
        <v>27</v>
      </c>
      <c r="B28" s="30">
        <v>45924</v>
      </c>
      <c r="C28" s="4" t="s">
        <v>349</v>
      </c>
      <c r="D28" s="4" t="s">
        <v>245</v>
      </c>
      <c r="E28" s="4" t="s">
        <v>348</v>
      </c>
      <c r="F28" s="4" t="s">
        <v>206</v>
      </c>
      <c r="G28" s="31" t="s">
        <v>350</v>
      </c>
      <c r="H28" s="4" t="s">
        <v>352</v>
      </c>
      <c r="I28" s="4">
        <v>29</v>
      </c>
      <c r="J28" s="4" t="s">
        <v>117</v>
      </c>
      <c r="K28" s="4">
        <v>2</v>
      </c>
      <c r="L28" s="4">
        <v>1</v>
      </c>
      <c r="M28" s="4" t="s">
        <v>133</v>
      </c>
      <c r="N28" s="4" t="s">
        <v>351</v>
      </c>
      <c r="O28" s="4">
        <v>1</v>
      </c>
      <c r="P28" s="31" t="s">
        <v>278</v>
      </c>
      <c r="Q28" s="4" t="s">
        <v>356</v>
      </c>
      <c r="R28" s="4" t="s">
        <v>37</v>
      </c>
      <c r="S28" s="31"/>
      <c r="T28" s="24" t="s">
        <v>354</v>
      </c>
      <c r="U28" s="24" t="s">
        <v>355</v>
      </c>
      <c r="V28" s="24"/>
    </row>
    <row r="29" spans="1:22" s="4" customFormat="1" ht="85" x14ac:dyDescent="0.2">
      <c r="A29" s="4">
        <v>28</v>
      </c>
      <c r="B29" s="30">
        <v>45927</v>
      </c>
      <c r="C29" s="4" t="s">
        <v>359</v>
      </c>
      <c r="D29" s="4" t="s">
        <v>157</v>
      </c>
      <c r="E29" s="4" t="s">
        <v>357</v>
      </c>
      <c r="F29" s="4" t="s">
        <v>129</v>
      </c>
      <c r="G29" s="31" t="s">
        <v>358</v>
      </c>
      <c r="H29" s="4" t="s">
        <v>361</v>
      </c>
      <c r="I29" s="4">
        <v>40</v>
      </c>
      <c r="J29" s="4" t="s">
        <v>117</v>
      </c>
      <c r="K29" s="4">
        <v>3</v>
      </c>
      <c r="L29" s="4">
        <v>8</v>
      </c>
      <c r="M29" s="4" t="s">
        <v>133</v>
      </c>
      <c r="N29" s="4" t="s">
        <v>360</v>
      </c>
      <c r="O29" s="4">
        <v>0</v>
      </c>
      <c r="P29" s="31" t="s">
        <v>313</v>
      </c>
      <c r="Q29" s="4" t="s">
        <v>362</v>
      </c>
      <c r="R29" s="4">
        <v>0</v>
      </c>
      <c r="S29" s="31"/>
      <c r="T29" s="24" t="s">
        <v>363</v>
      </c>
      <c r="U29" s="24"/>
      <c r="V29" s="24"/>
    </row>
    <row r="30" spans="1:22" s="4" customFormat="1" ht="85" x14ac:dyDescent="0.2">
      <c r="A30" s="4">
        <v>29</v>
      </c>
      <c r="B30" s="30">
        <v>45927</v>
      </c>
      <c r="C30" s="4" t="s">
        <v>365</v>
      </c>
      <c r="D30" s="4" t="s">
        <v>245</v>
      </c>
      <c r="E30" s="4" t="s">
        <v>364</v>
      </c>
      <c r="F30" s="4" t="s">
        <v>129</v>
      </c>
      <c r="G30" s="31" t="s">
        <v>366</v>
      </c>
      <c r="H30" s="4" t="s">
        <v>367</v>
      </c>
      <c r="I30" s="4">
        <v>34</v>
      </c>
      <c r="J30" s="4" t="s">
        <v>117</v>
      </c>
      <c r="K30" s="4">
        <v>2</v>
      </c>
      <c r="L30" s="4">
        <v>5</v>
      </c>
      <c r="M30" s="4" t="s">
        <v>133</v>
      </c>
      <c r="N30" s="4" t="s">
        <v>368</v>
      </c>
      <c r="O30" s="4">
        <v>0</v>
      </c>
      <c r="P30" s="31" t="s">
        <v>369</v>
      </c>
      <c r="Q30" s="4" t="s">
        <v>371</v>
      </c>
      <c r="R30" s="4">
        <v>1</v>
      </c>
      <c r="S30" s="31" t="s">
        <v>373</v>
      </c>
      <c r="T30" s="24" t="s">
        <v>370</v>
      </c>
      <c r="U30" s="24"/>
      <c r="V30" s="24"/>
    </row>
    <row r="31" spans="1:22" s="4" customFormat="1" ht="102" x14ac:dyDescent="0.2">
      <c r="A31" s="4">
        <v>30</v>
      </c>
      <c r="B31" s="30">
        <v>45928</v>
      </c>
      <c r="C31" s="4" t="s">
        <v>375</v>
      </c>
      <c r="D31" s="4" t="s">
        <v>22</v>
      </c>
      <c r="E31" s="4" t="s">
        <v>374</v>
      </c>
      <c r="F31" s="4" t="s">
        <v>228</v>
      </c>
      <c r="G31" s="31" t="s">
        <v>376</v>
      </c>
      <c r="H31" s="4" t="s">
        <v>380</v>
      </c>
      <c r="I31" s="4">
        <v>40</v>
      </c>
      <c r="J31" s="4" t="s">
        <v>117</v>
      </c>
      <c r="K31" s="4">
        <v>4</v>
      </c>
      <c r="L31" s="4">
        <v>8</v>
      </c>
      <c r="M31" s="4" t="s">
        <v>133</v>
      </c>
      <c r="N31" s="4" t="s">
        <v>377</v>
      </c>
      <c r="O31" s="4">
        <v>1</v>
      </c>
      <c r="P31" s="31" t="s">
        <v>378</v>
      </c>
      <c r="Q31" s="4" t="s">
        <v>379</v>
      </c>
      <c r="R31" s="4">
        <v>1</v>
      </c>
      <c r="S31" s="31" t="s">
        <v>381</v>
      </c>
      <c r="T31" s="24" t="s">
        <v>382</v>
      </c>
      <c r="U31" s="24"/>
      <c r="V31" s="24"/>
    </row>
    <row r="32" spans="1:22" s="4" customFormat="1" ht="68" x14ac:dyDescent="0.2">
      <c r="A32" s="4">
        <v>31</v>
      </c>
      <c r="B32" s="30">
        <v>45969</v>
      </c>
      <c r="C32" s="4" t="s">
        <v>387</v>
      </c>
      <c r="D32" s="4" t="s">
        <v>245</v>
      </c>
      <c r="E32" s="4" t="s">
        <v>383</v>
      </c>
      <c r="F32" s="4" t="s">
        <v>129</v>
      </c>
      <c r="G32" s="31" t="s">
        <v>391</v>
      </c>
      <c r="H32" s="4" t="s">
        <v>401</v>
      </c>
      <c r="I32" s="4">
        <v>21</v>
      </c>
      <c r="J32" s="4" t="s">
        <v>117</v>
      </c>
      <c r="K32" s="4">
        <v>3</v>
      </c>
      <c r="L32" s="4">
        <v>0</v>
      </c>
      <c r="M32" s="4" t="s">
        <v>121</v>
      </c>
      <c r="N32" s="4" t="s">
        <v>396</v>
      </c>
      <c r="O32" s="4">
        <v>0</v>
      </c>
      <c r="P32" s="31" t="s">
        <v>395</v>
      </c>
      <c r="Q32" s="4" t="s">
        <v>400</v>
      </c>
      <c r="R32" s="4" t="s">
        <v>37</v>
      </c>
      <c r="S32" s="31"/>
      <c r="T32" s="24" t="s">
        <v>402</v>
      </c>
      <c r="U32" s="24"/>
      <c r="V32" s="24"/>
    </row>
    <row r="33" spans="1:22" s="4" customFormat="1" ht="119" x14ac:dyDescent="0.2">
      <c r="A33" s="4">
        <v>32</v>
      </c>
      <c r="B33" s="30">
        <v>45987</v>
      </c>
      <c r="C33" s="4" t="s">
        <v>220</v>
      </c>
      <c r="D33" s="4" t="s">
        <v>220</v>
      </c>
      <c r="E33" s="4" t="s">
        <v>384</v>
      </c>
      <c r="F33" s="4" t="s">
        <v>158</v>
      </c>
      <c r="G33" s="31" t="s">
        <v>392</v>
      </c>
      <c r="H33" s="4" t="s">
        <v>403</v>
      </c>
      <c r="I33" s="4">
        <v>29</v>
      </c>
      <c r="J33" s="4" t="s">
        <v>117</v>
      </c>
      <c r="K33" s="4">
        <v>1</v>
      </c>
      <c r="L33" s="4">
        <v>1</v>
      </c>
      <c r="M33" s="4" t="s">
        <v>121</v>
      </c>
      <c r="N33" s="4" t="s">
        <v>312</v>
      </c>
      <c r="O33" s="4">
        <v>1</v>
      </c>
      <c r="P33" s="31" t="s">
        <v>397</v>
      </c>
      <c r="Q33" s="4" t="s">
        <v>406</v>
      </c>
      <c r="R33" s="4">
        <v>0</v>
      </c>
      <c r="S33" s="31"/>
      <c r="T33" s="24" t="s">
        <v>404</v>
      </c>
      <c r="U33" s="24" t="s">
        <v>405</v>
      </c>
      <c r="V33" s="24"/>
    </row>
    <row r="34" spans="1:22" s="4" customFormat="1" ht="85" x14ac:dyDescent="0.2">
      <c r="A34" s="4">
        <v>33</v>
      </c>
      <c r="B34" s="30">
        <v>46004</v>
      </c>
      <c r="C34" s="4" t="s">
        <v>388</v>
      </c>
      <c r="D34" s="4" t="s">
        <v>389</v>
      </c>
      <c r="E34" s="4" t="s">
        <v>385</v>
      </c>
      <c r="F34" s="4" t="s">
        <v>116</v>
      </c>
      <c r="G34" s="31" t="s">
        <v>393</v>
      </c>
      <c r="H34" s="4" t="s">
        <v>409</v>
      </c>
      <c r="I34" s="4">
        <v>48</v>
      </c>
      <c r="J34" s="4" t="s">
        <v>117</v>
      </c>
      <c r="K34" s="4">
        <v>2</v>
      </c>
      <c r="L34" s="4">
        <v>9</v>
      </c>
      <c r="M34" s="4" t="s">
        <v>121</v>
      </c>
      <c r="N34" s="4" t="s">
        <v>398</v>
      </c>
      <c r="O34" s="4">
        <v>0</v>
      </c>
      <c r="P34" s="31" t="s">
        <v>399</v>
      </c>
      <c r="Q34" s="4" t="s">
        <v>407</v>
      </c>
      <c r="R34" s="4">
        <v>1</v>
      </c>
      <c r="S34" s="31" t="s">
        <v>408</v>
      </c>
      <c r="T34" s="24" t="s">
        <v>410</v>
      </c>
      <c r="U34" s="24"/>
      <c r="V34" s="24"/>
    </row>
    <row r="35" spans="1:22" s="4" customFormat="1" ht="102" x14ac:dyDescent="0.2">
      <c r="A35" s="4">
        <v>34</v>
      </c>
      <c r="B35" s="30">
        <v>46017</v>
      </c>
      <c r="C35" s="4" t="s">
        <v>390</v>
      </c>
      <c r="D35" s="4" t="s">
        <v>238</v>
      </c>
      <c r="E35" s="4" t="s">
        <v>386</v>
      </c>
      <c r="F35" s="4" t="s">
        <v>206</v>
      </c>
      <c r="G35" s="31" t="s">
        <v>394</v>
      </c>
      <c r="H35" s="4" t="s">
        <v>411</v>
      </c>
      <c r="I35" s="4">
        <v>77</v>
      </c>
      <c r="J35" s="4" t="s">
        <v>117</v>
      </c>
      <c r="K35" s="4">
        <v>0</v>
      </c>
      <c r="L35" s="4">
        <v>3</v>
      </c>
      <c r="M35" s="4" t="s">
        <v>441</v>
      </c>
      <c r="N35" s="4" t="s">
        <v>412</v>
      </c>
      <c r="O35" s="4">
        <v>1</v>
      </c>
      <c r="P35" s="31" t="s">
        <v>413</v>
      </c>
      <c r="Q35" s="4" t="s">
        <v>414</v>
      </c>
      <c r="R35" s="4">
        <v>1</v>
      </c>
      <c r="S35" s="31" t="s">
        <v>428</v>
      </c>
      <c r="T35" s="24" t="s">
        <v>415</v>
      </c>
      <c r="U35" s="24" t="s">
        <v>416</v>
      </c>
      <c r="V35" s="24" t="s">
        <v>417</v>
      </c>
    </row>
  </sheetData>
  <autoFilter ref="A1:V35" xr:uid="{277C0778-FE01-0448-9E2B-7B4DCCBCE309}"/>
  <hyperlinks>
    <hyperlink ref="S4" r:id="rId1" xr:uid="{8D32AEF3-8EEF-2046-8726-C2AC82CE2F4B}"/>
    <hyperlink ref="S2" r:id="rId2" xr:uid="{9CFC7C36-F1D1-2243-A913-5D7633A77E2B}"/>
    <hyperlink ref="S3" r:id="rId3" xr:uid="{3C2953AD-807B-804E-8C31-B2570576EEB7}"/>
    <hyperlink ref="T5" r:id="rId4" xr:uid="{52EAC90D-BFD1-B04F-9B13-B71383351B03}"/>
    <hyperlink ref="T6" r:id="rId5" xr:uid="{3E840C39-44F2-304A-9DFD-048C158D2B16}"/>
    <hyperlink ref="S14" r:id="rId6" xr:uid="{00479FC0-36A8-BA4E-8EFC-ABF0CD6C0483}"/>
    <hyperlink ref="T17" r:id="rId7" xr:uid="{97520714-71B0-604C-982E-77E2C95BF201}"/>
    <hyperlink ref="T29" r:id="rId8" xr:uid="{4F46ECEA-6DA2-F54C-B06B-00D9352530D2}"/>
    <hyperlink ref="U33" r:id="rId9" xr:uid="{6F8643D6-0471-C64B-88CC-4FF16542021F}"/>
    <hyperlink ref="U35" r:id="rId10" xr:uid="{5C9EC2C1-4B3F-A145-96E1-5C789A00A26A}"/>
    <hyperlink ref="V35" r:id="rId11" xr:uid="{84719A08-5BEC-1141-965C-EB5ADFFCD477}"/>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9421D-A43C-F24C-B9FA-1786444145F0}">
  <dimension ref="A1:U8"/>
  <sheetViews>
    <sheetView workbookViewId="0">
      <pane xSplit="5" ySplit="1" topLeftCell="F2" activePane="bottomRight" state="frozen"/>
      <selection pane="topRight" activeCell="F1" sqref="F1"/>
      <selection pane="bottomLeft" activeCell="A2" sqref="A2"/>
      <selection pane="bottomRight" activeCell="Q4" sqref="Q4"/>
    </sheetView>
  </sheetViews>
  <sheetFormatPr baseColWidth="10" defaultRowHeight="16" x14ac:dyDescent="0.2"/>
  <cols>
    <col min="1" max="1" width="4" bestFit="1" customWidth="1"/>
    <col min="2" max="2" width="26.1640625" bestFit="1" customWidth="1"/>
    <col min="3" max="3" width="12.1640625" customWidth="1"/>
    <col min="4" max="4" width="10" bestFit="1" customWidth="1"/>
    <col min="5" max="5" width="16.6640625" bestFit="1" customWidth="1"/>
    <col min="6" max="6" width="11.33203125" bestFit="1" customWidth="1"/>
    <col min="7" max="7" width="43.33203125" bestFit="1" customWidth="1"/>
    <col min="8" max="8" width="12.1640625" customWidth="1"/>
    <col min="9" max="10" width="10.5" bestFit="1" customWidth="1"/>
    <col min="11" max="11" width="5.83203125" bestFit="1" customWidth="1"/>
    <col min="12" max="12" width="9" bestFit="1" customWidth="1"/>
    <col min="13" max="13" width="11" bestFit="1" customWidth="1"/>
    <col min="14" max="14" width="12" bestFit="1" customWidth="1"/>
    <col min="15" max="15" width="10.83203125" bestFit="1" customWidth="1"/>
    <col min="16" max="16" width="20.83203125" style="32" customWidth="1"/>
    <col min="17" max="17" width="30.83203125" style="32" customWidth="1"/>
    <col min="18" max="18" width="16.33203125" customWidth="1"/>
  </cols>
  <sheetData>
    <row r="1" spans="1:21" s="1" customFormat="1" ht="34" x14ac:dyDescent="0.2">
      <c r="A1" s="1" t="s">
        <v>0</v>
      </c>
      <c r="B1" s="1" t="s">
        <v>2</v>
      </c>
      <c r="C1" s="1" t="s">
        <v>102</v>
      </c>
      <c r="D1" s="1" t="s">
        <v>3</v>
      </c>
      <c r="E1" s="1" t="s">
        <v>10</v>
      </c>
      <c r="F1" s="1" t="s">
        <v>1</v>
      </c>
      <c r="G1" s="1" t="s">
        <v>5</v>
      </c>
      <c r="H1" s="1" t="s">
        <v>103</v>
      </c>
      <c r="I1" s="1" t="s">
        <v>104</v>
      </c>
      <c r="J1" s="1" t="s">
        <v>105</v>
      </c>
      <c r="K1" s="1" t="s">
        <v>106</v>
      </c>
      <c r="L1" s="1" t="s">
        <v>107</v>
      </c>
      <c r="M1" s="1" t="s">
        <v>108</v>
      </c>
      <c r="N1" s="1" t="s">
        <v>109</v>
      </c>
      <c r="O1" s="1" t="s">
        <v>110</v>
      </c>
      <c r="P1" s="1" t="s">
        <v>111</v>
      </c>
      <c r="Q1" s="1" t="s">
        <v>541</v>
      </c>
      <c r="R1" s="1" t="s">
        <v>542</v>
      </c>
      <c r="S1" s="3" t="s">
        <v>115</v>
      </c>
      <c r="T1" s="24"/>
      <c r="U1" s="24"/>
    </row>
    <row r="2" spans="1:21" s="4" customFormat="1" ht="119" x14ac:dyDescent="0.2">
      <c r="A2" s="4">
        <v>1</v>
      </c>
      <c r="B2" s="30">
        <v>45692</v>
      </c>
      <c r="C2" s="4" t="s">
        <v>139</v>
      </c>
      <c r="D2" s="4" t="s">
        <v>140</v>
      </c>
      <c r="E2" s="4" t="s">
        <v>137</v>
      </c>
      <c r="F2" s="4" t="s">
        <v>129</v>
      </c>
      <c r="G2" s="31" t="s">
        <v>146</v>
      </c>
      <c r="H2" s="4" t="s">
        <v>147</v>
      </c>
      <c r="I2" s="4">
        <v>28</v>
      </c>
      <c r="J2" s="4" t="s">
        <v>117</v>
      </c>
      <c r="K2" s="4">
        <v>2</v>
      </c>
      <c r="L2" s="4">
        <v>4</v>
      </c>
      <c r="M2" s="4" t="s">
        <v>121</v>
      </c>
      <c r="N2" s="4" t="s">
        <v>141</v>
      </c>
      <c r="O2" s="4">
        <v>0</v>
      </c>
      <c r="P2" s="31" t="s">
        <v>144</v>
      </c>
      <c r="Q2" s="31" t="s">
        <v>430</v>
      </c>
      <c r="R2" s="4">
        <v>0</v>
      </c>
      <c r="S2" s="24" t="s">
        <v>148</v>
      </c>
      <c r="T2" s="24"/>
      <c r="U2" s="24"/>
    </row>
    <row r="3" spans="1:21" s="4" customFormat="1" ht="102" x14ac:dyDescent="0.2">
      <c r="A3" s="4">
        <v>2</v>
      </c>
      <c r="B3" s="30">
        <v>45777</v>
      </c>
      <c r="C3" s="4" t="s">
        <v>209</v>
      </c>
      <c r="D3" s="4" t="s">
        <v>210</v>
      </c>
      <c r="E3" s="4" t="s">
        <v>205</v>
      </c>
      <c r="F3" s="4" t="s">
        <v>206</v>
      </c>
      <c r="G3" s="31" t="s">
        <v>207</v>
      </c>
      <c r="H3" s="4" t="s">
        <v>215</v>
      </c>
      <c r="I3" s="4">
        <v>18</v>
      </c>
      <c r="J3" s="4" t="s">
        <v>117</v>
      </c>
      <c r="K3" s="4">
        <v>0</v>
      </c>
      <c r="L3" s="4">
        <v>1</v>
      </c>
      <c r="M3" s="4" t="s">
        <v>211</v>
      </c>
      <c r="N3" s="4" t="s">
        <v>212</v>
      </c>
      <c r="O3" s="4">
        <v>1</v>
      </c>
      <c r="P3" s="31" t="s">
        <v>208</v>
      </c>
      <c r="Q3" s="31" t="s">
        <v>433</v>
      </c>
      <c r="R3" s="4">
        <v>0</v>
      </c>
      <c r="S3" s="24" t="s">
        <v>216</v>
      </c>
      <c r="T3" s="24"/>
      <c r="U3" s="24"/>
    </row>
    <row r="4" spans="1:21" s="4" customFormat="1" ht="170" x14ac:dyDescent="0.2">
      <c r="A4" s="4">
        <v>3</v>
      </c>
      <c r="B4" s="30">
        <v>45830</v>
      </c>
      <c r="C4" s="4" t="s">
        <v>21</v>
      </c>
      <c r="D4" s="4" t="s">
        <v>22</v>
      </c>
      <c r="E4" s="4" t="s">
        <v>226</v>
      </c>
      <c r="F4" s="4" t="s">
        <v>228</v>
      </c>
      <c r="G4" s="31" t="s">
        <v>227</v>
      </c>
      <c r="H4" s="4" t="s">
        <v>234</v>
      </c>
      <c r="I4" s="4">
        <v>31</v>
      </c>
      <c r="J4" s="4" t="s">
        <v>117</v>
      </c>
      <c r="K4" s="4">
        <v>0</v>
      </c>
      <c r="L4" s="4">
        <v>1</v>
      </c>
      <c r="M4" s="4" t="s">
        <v>232</v>
      </c>
      <c r="N4" s="4" t="s">
        <v>229</v>
      </c>
      <c r="O4" s="4">
        <v>1</v>
      </c>
      <c r="P4" s="31" t="s">
        <v>230</v>
      </c>
      <c r="Q4" s="31" t="s">
        <v>545</v>
      </c>
      <c r="R4" s="33" t="s">
        <v>546</v>
      </c>
      <c r="S4" s="24" t="s">
        <v>235</v>
      </c>
      <c r="T4" s="24"/>
      <c r="U4" s="24"/>
    </row>
    <row r="5" spans="1:21" s="4" customFormat="1" ht="136" x14ac:dyDescent="0.2">
      <c r="A5" s="4">
        <v>4</v>
      </c>
      <c r="B5" s="30">
        <v>45845</v>
      </c>
      <c r="C5" s="4" t="s">
        <v>244</v>
      </c>
      <c r="D5" s="4" t="s">
        <v>245</v>
      </c>
      <c r="E5" s="4" t="s">
        <v>243</v>
      </c>
      <c r="F5" s="4" t="s">
        <v>206</v>
      </c>
      <c r="G5" s="31" t="s">
        <v>246</v>
      </c>
      <c r="H5" s="4" t="s">
        <v>250</v>
      </c>
      <c r="I5" s="4">
        <v>27</v>
      </c>
      <c r="J5" s="4" t="s">
        <v>117</v>
      </c>
      <c r="K5" s="4">
        <v>0</v>
      </c>
      <c r="L5" s="4">
        <v>3</v>
      </c>
      <c r="M5" s="4" t="s">
        <v>253</v>
      </c>
      <c r="N5" s="4" t="s">
        <v>249</v>
      </c>
      <c r="O5" s="4">
        <v>1</v>
      </c>
      <c r="P5" s="31" t="s">
        <v>247</v>
      </c>
      <c r="Q5" s="31" t="s">
        <v>436</v>
      </c>
      <c r="R5" s="4">
        <v>1</v>
      </c>
      <c r="S5" s="24" t="s">
        <v>437</v>
      </c>
      <c r="T5" s="24" t="s">
        <v>251</v>
      </c>
      <c r="U5" s="24" t="s">
        <v>254</v>
      </c>
    </row>
    <row r="6" spans="1:21" s="4" customFormat="1" ht="119" x14ac:dyDescent="0.2">
      <c r="A6" s="4">
        <v>5</v>
      </c>
      <c r="B6" s="30">
        <v>45875</v>
      </c>
      <c r="C6" s="4" t="s">
        <v>292</v>
      </c>
      <c r="D6" s="4" t="s">
        <v>12</v>
      </c>
      <c r="E6" s="4" t="s">
        <v>291</v>
      </c>
      <c r="F6" s="4" t="s">
        <v>206</v>
      </c>
      <c r="G6" s="31" t="s">
        <v>293</v>
      </c>
      <c r="H6" s="4" t="s">
        <v>297</v>
      </c>
      <c r="I6" s="4">
        <v>28</v>
      </c>
      <c r="J6" s="4" t="s">
        <v>117</v>
      </c>
      <c r="K6" s="4">
        <v>0</v>
      </c>
      <c r="L6" s="4">
        <v>5</v>
      </c>
      <c r="M6" s="4" t="s">
        <v>121</v>
      </c>
      <c r="N6" s="4" t="s">
        <v>299</v>
      </c>
      <c r="O6" s="4">
        <v>1</v>
      </c>
      <c r="P6" s="31" t="s">
        <v>294</v>
      </c>
      <c r="Q6" s="31" t="s">
        <v>432</v>
      </c>
      <c r="R6" s="4">
        <v>0</v>
      </c>
      <c r="S6" s="24" t="s">
        <v>298</v>
      </c>
      <c r="T6" s="24"/>
      <c r="U6" s="24"/>
    </row>
    <row r="7" spans="1:21" s="4" customFormat="1" ht="119" x14ac:dyDescent="0.2">
      <c r="A7" s="4">
        <v>6</v>
      </c>
      <c r="B7" s="30">
        <v>45920</v>
      </c>
      <c r="C7" s="4" t="s">
        <v>341</v>
      </c>
      <c r="D7" s="4" t="s">
        <v>342</v>
      </c>
      <c r="E7" s="4" t="s">
        <v>340</v>
      </c>
      <c r="F7" s="4" t="s">
        <v>129</v>
      </c>
      <c r="G7" s="31" t="s">
        <v>343</v>
      </c>
      <c r="H7" s="4" t="s">
        <v>347</v>
      </c>
      <c r="I7" s="4">
        <v>23</v>
      </c>
      <c r="J7" s="4" t="s">
        <v>117</v>
      </c>
      <c r="K7" s="4">
        <v>1</v>
      </c>
      <c r="L7" s="4">
        <v>6</v>
      </c>
      <c r="M7" s="4" t="s">
        <v>121</v>
      </c>
      <c r="N7" s="4" t="s">
        <v>344</v>
      </c>
      <c r="O7" s="4">
        <v>1</v>
      </c>
      <c r="P7" s="31" t="s">
        <v>345</v>
      </c>
      <c r="Q7" s="31" t="s">
        <v>431</v>
      </c>
      <c r="R7" s="4">
        <v>0</v>
      </c>
      <c r="S7" s="24" t="s">
        <v>353</v>
      </c>
      <c r="T7" s="24"/>
      <c r="U7" s="24"/>
    </row>
    <row r="8" spans="1:21" s="4" customFormat="1" ht="136" x14ac:dyDescent="0.2">
      <c r="A8" s="4">
        <v>7</v>
      </c>
      <c r="B8" s="30">
        <v>45928</v>
      </c>
      <c r="C8" s="4" t="s">
        <v>375</v>
      </c>
      <c r="D8" s="4" t="s">
        <v>22</v>
      </c>
      <c r="E8" s="4" t="s">
        <v>374</v>
      </c>
      <c r="F8" s="4" t="s">
        <v>228</v>
      </c>
      <c r="G8" s="31" t="s">
        <v>376</v>
      </c>
      <c r="H8" s="4" t="s">
        <v>380</v>
      </c>
      <c r="I8" s="4">
        <v>40</v>
      </c>
      <c r="J8" s="4" t="s">
        <v>117</v>
      </c>
      <c r="K8" s="4">
        <v>4</v>
      </c>
      <c r="L8" s="4">
        <v>8</v>
      </c>
      <c r="M8" s="4" t="s">
        <v>133</v>
      </c>
      <c r="N8" s="4" t="s">
        <v>377</v>
      </c>
      <c r="O8" s="4">
        <v>1</v>
      </c>
      <c r="P8" s="31" t="s">
        <v>378</v>
      </c>
      <c r="Q8" s="31" t="s">
        <v>435</v>
      </c>
      <c r="R8" s="4">
        <v>1</v>
      </c>
      <c r="S8" s="24" t="s">
        <v>434</v>
      </c>
      <c r="T8" s="24" t="s">
        <v>382</v>
      </c>
    </row>
  </sheetData>
  <autoFilter ref="A1:U8" xr:uid="{F719421D-A43C-F24C-B9FA-1786444145F0}"/>
  <hyperlinks>
    <hyperlink ref="S5" r:id="rId1" xr:uid="{E6FCBE65-294A-F54C-814F-1F46A45A1713}"/>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9B7E75-5E53-B648-A6FA-8C8723BCA70E}">
  <dimension ref="A1:N21"/>
  <sheetViews>
    <sheetView workbookViewId="0">
      <pane xSplit="1" ySplit="1" topLeftCell="B2" activePane="bottomRight" state="frozen"/>
      <selection pane="topRight" activeCell="B1" sqref="B1"/>
      <selection pane="bottomLeft" activeCell="A2" sqref="A2"/>
      <selection pane="bottomRight" activeCell="F7" sqref="F7"/>
    </sheetView>
  </sheetViews>
  <sheetFormatPr baseColWidth="10" defaultRowHeight="16" x14ac:dyDescent="0.2"/>
  <cols>
    <col min="1" max="1" width="10.83203125" style="4"/>
    <col min="2" max="2" width="29.83203125" style="31" customWidth="1"/>
    <col min="3" max="3" width="27.1640625" style="30" bestFit="1" customWidth="1"/>
    <col min="4" max="4" width="13" style="4" bestFit="1" customWidth="1"/>
    <col min="5" max="5" width="14.5" style="4" bestFit="1" customWidth="1"/>
    <col min="6" max="6" width="50.83203125" style="31" customWidth="1"/>
    <col min="7" max="7" width="50.83203125" style="4" customWidth="1"/>
    <col min="8" max="8" width="17.33203125" style="4" bestFit="1" customWidth="1"/>
    <col min="9" max="9" width="35.83203125" style="31" customWidth="1"/>
    <col min="10" max="10" width="85.1640625" style="35" bestFit="1" customWidth="1"/>
    <col min="11" max="11" width="26.1640625" style="31" customWidth="1"/>
    <col min="12" max="12" width="35.83203125" style="38" customWidth="1"/>
    <col min="13" max="13" width="13.5" style="24" customWidth="1"/>
    <col min="14" max="16384" width="10.83203125" style="24"/>
  </cols>
  <sheetData>
    <row r="1" spans="1:14" s="3" customFormat="1" ht="68" x14ac:dyDescent="0.2">
      <c r="A1" s="1" t="s">
        <v>0</v>
      </c>
      <c r="B1" s="1" t="s">
        <v>1</v>
      </c>
      <c r="C1" s="39" t="s">
        <v>2</v>
      </c>
      <c r="D1" s="1" t="s">
        <v>3</v>
      </c>
      <c r="E1" s="1" t="s">
        <v>4</v>
      </c>
      <c r="F1" s="1" t="s">
        <v>5</v>
      </c>
      <c r="G1" s="2" t="s">
        <v>6</v>
      </c>
      <c r="H1" s="1" t="s">
        <v>7</v>
      </c>
      <c r="I1" s="1" t="s">
        <v>8</v>
      </c>
      <c r="J1" s="34" t="s">
        <v>9</v>
      </c>
      <c r="K1" s="1" t="s">
        <v>10</v>
      </c>
      <c r="L1" s="3" t="s">
        <v>11</v>
      </c>
    </row>
    <row r="2" spans="1:14" ht="255" x14ac:dyDescent="0.2">
      <c r="A2" s="4">
        <v>1</v>
      </c>
      <c r="B2" s="31" t="s">
        <v>34</v>
      </c>
      <c r="C2" s="30">
        <v>45669</v>
      </c>
      <c r="D2" s="4" t="s">
        <v>31</v>
      </c>
      <c r="E2" s="4" t="s">
        <v>32</v>
      </c>
      <c r="F2" s="31" t="s">
        <v>33</v>
      </c>
      <c r="G2" s="4">
        <v>4</v>
      </c>
      <c r="H2" s="4">
        <v>0</v>
      </c>
      <c r="J2" s="35" t="s">
        <v>35</v>
      </c>
      <c r="K2" s="31" t="s">
        <v>490</v>
      </c>
      <c r="L2" s="24" t="s">
        <v>489</v>
      </c>
      <c r="M2" s="24" t="s">
        <v>36</v>
      </c>
      <c r="N2" s="2"/>
    </row>
    <row r="3" spans="1:14" ht="356" x14ac:dyDescent="0.2">
      <c r="A3" s="4">
        <v>2</v>
      </c>
      <c r="B3" s="31" t="s">
        <v>34</v>
      </c>
      <c r="C3" s="30">
        <v>45674</v>
      </c>
      <c r="D3" s="4" t="s">
        <v>30</v>
      </c>
      <c r="E3" s="4" t="s">
        <v>29</v>
      </c>
      <c r="F3" s="31" t="s">
        <v>38</v>
      </c>
      <c r="G3" s="4">
        <v>0</v>
      </c>
      <c r="H3" s="4">
        <v>0</v>
      </c>
      <c r="J3" s="35" t="s">
        <v>39</v>
      </c>
      <c r="K3" s="31" t="s">
        <v>492</v>
      </c>
      <c r="L3" s="24" t="s">
        <v>491</v>
      </c>
      <c r="N3" s="2"/>
    </row>
    <row r="4" spans="1:14" ht="187" x14ac:dyDescent="0.2">
      <c r="A4" s="4">
        <v>3</v>
      </c>
      <c r="B4" s="31" t="s">
        <v>475</v>
      </c>
      <c r="C4" s="30">
        <v>45703</v>
      </c>
      <c r="D4" s="4" t="s">
        <v>245</v>
      </c>
      <c r="E4" s="4" t="s">
        <v>487</v>
      </c>
      <c r="F4" s="31" t="s">
        <v>488</v>
      </c>
      <c r="G4" s="4">
        <v>0</v>
      </c>
      <c r="H4" s="4">
        <v>0</v>
      </c>
      <c r="J4" s="35" t="s">
        <v>443</v>
      </c>
      <c r="K4" s="31" t="s">
        <v>485</v>
      </c>
      <c r="L4" s="24" t="s">
        <v>486</v>
      </c>
      <c r="N4" s="2"/>
    </row>
    <row r="5" spans="1:14" ht="221" x14ac:dyDescent="0.2">
      <c r="A5" s="4">
        <v>4</v>
      </c>
      <c r="B5" s="31" t="s">
        <v>475</v>
      </c>
      <c r="C5" s="30">
        <v>45747</v>
      </c>
      <c r="D5" s="4" t="s">
        <v>245</v>
      </c>
      <c r="E5" s="4" t="s">
        <v>387</v>
      </c>
      <c r="F5" s="31" t="s">
        <v>494</v>
      </c>
      <c r="G5" s="4">
        <v>4</v>
      </c>
      <c r="H5" s="4">
        <v>0</v>
      </c>
      <c r="J5" s="35" t="s">
        <v>447</v>
      </c>
      <c r="K5" s="31" t="s">
        <v>53</v>
      </c>
      <c r="L5" s="24" t="s">
        <v>493</v>
      </c>
      <c r="N5" s="2"/>
    </row>
    <row r="6" spans="1:14" ht="388" x14ac:dyDescent="0.2">
      <c r="A6" s="4">
        <v>5</v>
      </c>
      <c r="B6" s="31" t="s">
        <v>475</v>
      </c>
      <c r="C6" s="30">
        <v>45748</v>
      </c>
      <c r="D6" s="4" t="s">
        <v>245</v>
      </c>
      <c r="E6" s="4" t="s">
        <v>463</v>
      </c>
      <c r="F6" s="31" t="s">
        <v>495</v>
      </c>
      <c r="G6" s="4">
        <v>0</v>
      </c>
      <c r="H6" s="4">
        <v>0</v>
      </c>
      <c r="J6" s="35" t="s">
        <v>527</v>
      </c>
      <c r="K6" s="31" t="s">
        <v>496</v>
      </c>
      <c r="L6" s="24" t="s">
        <v>461</v>
      </c>
      <c r="M6" s="24" t="s">
        <v>462</v>
      </c>
      <c r="N6" s="2"/>
    </row>
    <row r="7" spans="1:14" ht="136" x14ac:dyDescent="0.2">
      <c r="A7" s="4">
        <v>6</v>
      </c>
      <c r="B7" s="31" t="s">
        <v>475</v>
      </c>
      <c r="C7" s="30">
        <v>45753</v>
      </c>
      <c r="D7" s="4" t="s">
        <v>19</v>
      </c>
      <c r="E7" s="4" t="s">
        <v>464</v>
      </c>
      <c r="F7" s="31" t="s">
        <v>550</v>
      </c>
      <c r="G7" s="4">
        <v>4</v>
      </c>
      <c r="H7" s="4">
        <v>0</v>
      </c>
      <c r="J7" s="35" t="s">
        <v>465</v>
      </c>
      <c r="K7" s="31" t="s">
        <v>498</v>
      </c>
      <c r="L7" s="24" t="s">
        <v>466</v>
      </c>
      <c r="N7" s="2"/>
    </row>
    <row r="8" spans="1:14" ht="255" x14ac:dyDescent="0.2">
      <c r="A8" s="4">
        <v>7</v>
      </c>
      <c r="B8" s="31" t="s">
        <v>34</v>
      </c>
      <c r="C8" s="30">
        <v>45797</v>
      </c>
      <c r="D8" s="4" t="s">
        <v>25</v>
      </c>
      <c r="E8" s="4" t="s">
        <v>26</v>
      </c>
      <c r="F8" s="31" t="s">
        <v>500</v>
      </c>
      <c r="G8" s="4">
        <v>0</v>
      </c>
      <c r="H8" s="4">
        <v>0</v>
      </c>
      <c r="J8" s="35" t="s">
        <v>40</v>
      </c>
      <c r="K8" s="31" t="s">
        <v>54</v>
      </c>
      <c r="L8" s="24" t="s">
        <v>499</v>
      </c>
      <c r="N8" s="2"/>
    </row>
    <row r="9" spans="1:14" ht="409.6" x14ac:dyDescent="0.2">
      <c r="A9" s="4">
        <v>8</v>
      </c>
      <c r="B9" s="31" t="s">
        <v>470</v>
      </c>
      <c r="C9" s="30">
        <v>45809</v>
      </c>
      <c r="D9" s="4" t="s">
        <v>157</v>
      </c>
      <c r="E9" s="4" t="s">
        <v>467</v>
      </c>
      <c r="F9" s="31" t="s">
        <v>501</v>
      </c>
      <c r="G9" s="4" t="s">
        <v>502</v>
      </c>
      <c r="H9" s="4">
        <v>0</v>
      </c>
      <c r="J9" s="35" t="s">
        <v>468</v>
      </c>
      <c r="K9" s="31" t="s">
        <v>503</v>
      </c>
      <c r="L9" s="24" t="s">
        <v>469</v>
      </c>
      <c r="N9" s="2"/>
    </row>
    <row r="10" spans="1:14" ht="221" x14ac:dyDescent="0.2">
      <c r="A10" s="4">
        <v>9</v>
      </c>
      <c r="B10" s="31" t="s">
        <v>34</v>
      </c>
      <c r="C10" s="30">
        <v>45818</v>
      </c>
      <c r="D10" s="4" t="s">
        <v>24</v>
      </c>
      <c r="E10" s="4" t="s">
        <v>23</v>
      </c>
      <c r="F10" s="31" t="s">
        <v>41</v>
      </c>
      <c r="G10" s="4">
        <v>0</v>
      </c>
      <c r="H10" s="4">
        <v>0</v>
      </c>
      <c r="J10" s="35" t="s">
        <v>42</v>
      </c>
      <c r="K10" s="31" t="s">
        <v>55</v>
      </c>
      <c r="L10" s="24" t="s">
        <v>504</v>
      </c>
      <c r="N10" s="2"/>
    </row>
    <row r="11" spans="1:14" ht="221" x14ac:dyDescent="0.2">
      <c r="A11" s="4">
        <v>10</v>
      </c>
      <c r="B11" s="31" t="s">
        <v>34</v>
      </c>
      <c r="C11" s="30">
        <v>45836</v>
      </c>
      <c r="D11" s="4" t="s">
        <v>12</v>
      </c>
      <c r="E11" s="4" t="s">
        <v>20</v>
      </c>
      <c r="F11" s="31" t="s">
        <v>43</v>
      </c>
      <c r="G11" s="4">
        <v>0</v>
      </c>
      <c r="H11" s="4">
        <v>0</v>
      </c>
      <c r="J11" s="35" t="s">
        <v>44</v>
      </c>
      <c r="K11" s="31" t="s">
        <v>56</v>
      </c>
      <c r="L11" s="24" t="s">
        <v>505</v>
      </c>
      <c r="N11" s="2"/>
    </row>
    <row r="12" spans="1:14" ht="255" x14ac:dyDescent="0.2">
      <c r="A12" s="4">
        <v>11</v>
      </c>
      <c r="B12" s="31" t="s">
        <v>34</v>
      </c>
      <c r="C12" s="30">
        <v>45871</v>
      </c>
      <c r="D12" s="4" t="s">
        <v>19</v>
      </c>
      <c r="E12" s="4" t="s">
        <v>18</v>
      </c>
      <c r="F12" s="31" t="s">
        <v>45</v>
      </c>
      <c r="G12" s="4">
        <v>0</v>
      </c>
      <c r="H12" s="4">
        <v>0</v>
      </c>
      <c r="J12" s="35" t="s">
        <v>46</v>
      </c>
      <c r="K12" s="31" t="s">
        <v>57</v>
      </c>
      <c r="L12" s="24" t="s">
        <v>506</v>
      </c>
      <c r="N12" s="2"/>
    </row>
    <row r="13" spans="1:14" ht="221" x14ac:dyDescent="0.2">
      <c r="A13" s="4">
        <v>12</v>
      </c>
      <c r="B13" s="31" t="s">
        <v>34</v>
      </c>
      <c r="C13" s="30">
        <v>45875</v>
      </c>
      <c r="D13" s="4" t="s">
        <v>17</v>
      </c>
      <c r="E13" s="4" t="s">
        <v>16</v>
      </c>
      <c r="F13" s="31" t="s">
        <v>47</v>
      </c>
      <c r="G13" s="4">
        <v>0</v>
      </c>
      <c r="H13" s="4">
        <v>0</v>
      </c>
      <c r="J13" s="35" t="s">
        <v>48</v>
      </c>
      <c r="K13" s="31" t="s">
        <v>55</v>
      </c>
      <c r="L13" s="24" t="s">
        <v>507</v>
      </c>
      <c r="N13" s="2"/>
    </row>
    <row r="14" spans="1:14" ht="187" x14ac:dyDescent="0.2">
      <c r="A14" s="4">
        <v>13</v>
      </c>
      <c r="B14" s="31" t="s">
        <v>475</v>
      </c>
      <c r="C14" s="30">
        <v>45887</v>
      </c>
      <c r="D14" s="4" t="s">
        <v>450</v>
      </c>
      <c r="E14" s="4" t="s">
        <v>451</v>
      </c>
      <c r="F14" s="31" t="s">
        <v>509</v>
      </c>
      <c r="G14" s="4">
        <v>0</v>
      </c>
      <c r="H14" s="4">
        <v>0</v>
      </c>
      <c r="J14" s="35" t="s">
        <v>452</v>
      </c>
      <c r="K14" s="31" t="s">
        <v>510</v>
      </c>
      <c r="L14" s="24" t="s">
        <v>508</v>
      </c>
      <c r="N14" s="2"/>
    </row>
    <row r="15" spans="1:14" ht="136" x14ac:dyDescent="0.2">
      <c r="A15" s="4">
        <v>14</v>
      </c>
      <c r="B15" s="31" t="s">
        <v>34</v>
      </c>
      <c r="C15" s="30">
        <v>45913</v>
      </c>
      <c r="D15" s="4" t="s">
        <v>15</v>
      </c>
      <c r="E15" s="4" t="s">
        <v>14</v>
      </c>
      <c r="F15" s="31" t="s">
        <v>49</v>
      </c>
      <c r="G15" s="4">
        <v>4</v>
      </c>
      <c r="H15" s="4">
        <v>0</v>
      </c>
      <c r="J15" s="35" t="s">
        <v>50</v>
      </c>
      <c r="K15" s="31" t="s">
        <v>58</v>
      </c>
      <c r="L15" s="24" t="s">
        <v>511</v>
      </c>
      <c r="M15" s="24" t="s">
        <v>512</v>
      </c>
      <c r="N15" s="2"/>
    </row>
    <row r="16" spans="1:14" ht="388" x14ac:dyDescent="0.2">
      <c r="A16" s="4">
        <v>15</v>
      </c>
      <c r="B16" s="31" t="s">
        <v>475</v>
      </c>
      <c r="C16" s="30">
        <v>45920</v>
      </c>
      <c r="D16" s="4" t="s">
        <v>473</v>
      </c>
      <c r="E16" s="4" t="s">
        <v>474</v>
      </c>
      <c r="F16" s="31" t="s">
        <v>513</v>
      </c>
      <c r="G16" s="4">
        <v>0</v>
      </c>
      <c r="H16" s="4">
        <v>0</v>
      </c>
      <c r="J16" s="35" t="s">
        <v>528</v>
      </c>
      <c r="K16" s="31" t="s">
        <v>514</v>
      </c>
      <c r="L16" s="24" t="s">
        <v>471</v>
      </c>
      <c r="M16" s="24" t="s">
        <v>472</v>
      </c>
      <c r="N16" s="2"/>
    </row>
    <row r="17" spans="1:14" ht="170" x14ac:dyDescent="0.2">
      <c r="A17" s="4">
        <v>16</v>
      </c>
      <c r="B17" s="31" t="s">
        <v>475</v>
      </c>
      <c r="C17" s="30">
        <v>45926</v>
      </c>
      <c r="D17" s="4" t="s">
        <v>15</v>
      </c>
      <c r="E17" s="4" t="s">
        <v>200</v>
      </c>
      <c r="F17" s="31" t="s">
        <v>515</v>
      </c>
      <c r="G17" s="4">
        <v>4</v>
      </c>
      <c r="H17" s="4">
        <v>0</v>
      </c>
      <c r="J17" s="35" t="s">
        <v>483</v>
      </c>
      <c r="K17" s="31" t="s">
        <v>516</v>
      </c>
      <c r="L17" s="24" t="s">
        <v>484</v>
      </c>
      <c r="N17" s="2"/>
    </row>
    <row r="18" spans="1:14" ht="404" x14ac:dyDescent="0.2">
      <c r="A18" s="4">
        <v>17</v>
      </c>
      <c r="B18" s="31" t="s">
        <v>475</v>
      </c>
      <c r="C18" s="30">
        <v>45937</v>
      </c>
      <c r="D18" s="4" t="s">
        <v>210</v>
      </c>
      <c r="E18" s="4" t="s">
        <v>476</v>
      </c>
      <c r="F18" s="31" t="s">
        <v>549</v>
      </c>
      <c r="G18" s="4">
        <v>0</v>
      </c>
      <c r="H18" s="4">
        <v>0</v>
      </c>
      <c r="J18" s="35" t="s">
        <v>479</v>
      </c>
      <c r="K18" s="31" t="s">
        <v>518</v>
      </c>
      <c r="L18" s="24" t="s">
        <v>477</v>
      </c>
      <c r="M18" s="24" t="s">
        <v>478</v>
      </c>
      <c r="N18" s="2"/>
    </row>
    <row r="19" spans="1:14" ht="170" x14ac:dyDescent="0.2">
      <c r="A19" s="4">
        <v>18</v>
      </c>
      <c r="B19" s="31" t="s">
        <v>475</v>
      </c>
      <c r="C19" s="30">
        <v>45955</v>
      </c>
      <c r="D19" s="4" t="s">
        <v>455</v>
      </c>
      <c r="E19" s="4" t="s">
        <v>456</v>
      </c>
      <c r="F19" s="31" t="s">
        <v>520</v>
      </c>
      <c r="G19" s="4">
        <v>0</v>
      </c>
      <c r="H19" s="4">
        <v>0</v>
      </c>
      <c r="J19" s="35" t="s">
        <v>457</v>
      </c>
      <c r="K19" s="31" t="s">
        <v>521</v>
      </c>
      <c r="L19" s="24" t="s">
        <v>519</v>
      </c>
      <c r="N19" s="2"/>
    </row>
    <row r="20" spans="1:14" ht="68" x14ac:dyDescent="0.2">
      <c r="A20" s="4">
        <v>19</v>
      </c>
      <c r="B20" s="31" t="s">
        <v>475</v>
      </c>
      <c r="C20" s="30">
        <v>45966</v>
      </c>
      <c r="D20" s="4" t="s">
        <v>473</v>
      </c>
      <c r="E20" s="4" t="s">
        <v>480</v>
      </c>
      <c r="F20" s="31" t="s">
        <v>522</v>
      </c>
      <c r="G20" s="4">
        <v>4</v>
      </c>
      <c r="H20" s="4">
        <v>0</v>
      </c>
      <c r="J20" s="35" t="s">
        <v>481</v>
      </c>
      <c r="K20" s="31" t="s">
        <v>524</v>
      </c>
      <c r="L20" s="24" t="s">
        <v>482</v>
      </c>
      <c r="M20" s="24" t="s">
        <v>523</v>
      </c>
      <c r="N20" s="24" t="s">
        <v>525</v>
      </c>
    </row>
    <row r="21" spans="1:14" ht="119" x14ac:dyDescent="0.2">
      <c r="A21" s="4">
        <v>20</v>
      </c>
      <c r="B21" s="31" t="s">
        <v>34</v>
      </c>
      <c r="C21" s="30">
        <v>45993</v>
      </c>
      <c r="D21" s="4" t="s">
        <v>12</v>
      </c>
      <c r="E21" s="4" t="s">
        <v>13</v>
      </c>
      <c r="F21" s="31" t="s">
        <v>51</v>
      </c>
      <c r="G21" s="4">
        <v>0</v>
      </c>
      <c r="H21" s="4">
        <v>0</v>
      </c>
      <c r="J21" s="35" t="s">
        <v>52</v>
      </c>
      <c r="K21" s="31" t="s">
        <v>59</v>
      </c>
      <c r="L21" s="24" t="s">
        <v>526</v>
      </c>
      <c r="N21" s="2"/>
    </row>
  </sheetData>
  <autoFilter ref="A1:N21" xr:uid="{0C9B7E75-5E53-B648-A6FA-8C8723BCA70E}"/>
  <sortState xmlns:xlrd2="http://schemas.microsoft.com/office/spreadsheetml/2017/richdata2" ref="A2:N22">
    <sortCondition ref="C2:C22"/>
  </sortState>
  <hyperlinks>
    <hyperlink ref="L2" r:id="rId1" xr:uid="{3A7A265B-6DD6-3C42-8F38-2C261D830313}"/>
    <hyperlink ref="L7" r:id="rId2" xr:uid="{7DB8CB15-08CE-BF4E-82B3-9E16CEAE9BA0}"/>
    <hyperlink ref="L8" r:id="rId3" xr:uid="{AD7BB1E7-26F8-B94A-8C51-6C9711542B40}"/>
    <hyperlink ref="L9" r:id="rId4" xr:uid="{07B9C914-0401-DE42-9A67-ECCB63997E6F}"/>
    <hyperlink ref="L16" r:id="rId5" xr:uid="{09685469-38EB-2A4A-91E9-A54720F859FA}"/>
    <hyperlink ref="L17" r:id="rId6" xr:uid="{5B8E88FD-CAF4-384E-B531-D375D3C3EE00}"/>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885223-EDC4-BD49-BDB6-18D4B3E4F11E}">
  <dimension ref="A1:W2"/>
  <sheetViews>
    <sheetView workbookViewId="0">
      <selection activeCell="H2" sqref="H2"/>
    </sheetView>
  </sheetViews>
  <sheetFormatPr baseColWidth="10" defaultRowHeight="16" x14ac:dyDescent="0.2"/>
  <cols>
    <col min="1" max="1" width="9" bestFit="1" customWidth="1"/>
    <col min="2" max="2" width="28.6640625" bestFit="1" customWidth="1"/>
    <col min="3" max="3" width="14" customWidth="1"/>
    <col min="4" max="4" width="11.83203125" customWidth="1"/>
    <col min="5" max="5" width="40.33203125" bestFit="1" customWidth="1"/>
    <col min="6" max="6" width="16.33203125" bestFit="1" customWidth="1"/>
    <col min="7" max="7" width="50.83203125" customWidth="1"/>
    <col min="8" max="8" width="15.5" bestFit="1" customWidth="1"/>
    <col min="9" max="9" width="11" bestFit="1" customWidth="1"/>
    <col min="10" max="10" width="14" bestFit="1" customWidth="1"/>
    <col min="13" max="14" width="12.6640625" customWidth="1"/>
    <col min="15" max="15" width="11.5" customWidth="1"/>
    <col min="16" max="16" width="16.5" bestFit="1" customWidth="1"/>
    <col min="17" max="18" width="16.5" customWidth="1"/>
    <col min="19" max="19" width="50.83203125" customWidth="1"/>
    <col min="20" max="20" width="100.83203125" customWidth="1"/>
  </cols>
  <sheetData>
    <row r="1" spans="1:23" s="1" customFormat="1" ht="34" x14ac:dyDescent="0.2">
      <c r="A1" s="1" t="s">
        <v>0</v>
      </c>
      <c r="B1" s="1" t="s">
        <v>2</v>
      </c>
      <c r="C1" s="1" t="s">
        <v>102</v>
      </c>
      <c r="D1" s="1" t="s">
        <v>3</v>
      </c>
      <c r="E1" s="1" t="s">
        <v>10</v>
      </c>
      <c r="F1" s="1" t="s">
        <v>1</v>
      </c>
      <c r="G1" s="1" t="s">
        <v>5</v>
      </c>
      <c r="H1" s="1" t="s">
        <v>103</v>
      </c>
      <c r="I1" s="1" t="s">
        <v>104</v>
      </c>
      <c r="J1" s="1" t="s">
        <v>105</v>
      </c>
      <c r="K1" s="1" t="s">
        <v>106</v>
      </c>
      <c r="L1" s="1" t="s">
        <v>107</v>
      </c>
      <c r="M1" s="1" t="s">
        <v>108</v>
      </c>
      <c r="N1" s="1" t="s">
        <v>109</v>
      </c>
      <c r="O1" s="1" t="s">
        <v>110</v>
      </c>
      <c r="P1" s="1" t="s">
        <v>111</v>
      </c>
      <c r="Q1" s="1" t="s">
        <v>112</v>
      </c>
      <c r="R1" s="1" t="s">
        <v>113</v>
      </c>
      <c r="S1" s="1" t="s">
        <v>114</v>
      </c>
      <c r="T1" s="1" t="s">
        <v>9</v>
      </c>
      <c r="U1" s="3" t="s">
        <v>115</v>
      </c>
      <c r="V1" s="24"/>
      <c r="W1" s="24"/>
    </row>
    <row r="2" spans="1:23" s="4" customFormat="1" ht="255" x14ac:dyDescent="0.2">
      <c r="A2" s="4">
        <v>1</v>
      </c>
      <c r="B2" s="30">
        <v>45830</v>
      </c>
      <c r="C2" s="4" t="s">
        <v>21</v>
      </c>
      <c r="D2" s="4" t="s">
        <v>22</v>
      </c>
      <c r="E2" s="4" t="s">
        <v>226</v>
      </c>
      <c r="F2" s="4" t="s">
        <v>228</v>
      </c>
      <c r="G2" s="31" t="s">
        <v>227</v>
      </c>
      <c r="H2" s="4" t="s">
        <v>234</v>
      </c>
      <c r="I2" s="4">
        <v>31</v>
      </c>
      <c r="J2" s="4" t="s">
        <v>117</v>
      </c>
      <c r="K2" s="4">
        <v>0</v>
      </c>
      <c r="L2" s="4">
        <v>1</v>
      </c>
      <c r="M2" s="33" t="s">
        <v>232</v>
      </c>
      <c r="N2" s="4" t="s">
        <v>229</v>
      </c>
      <c r="O2" s="4">
        <v>1</v>
      </c>
      <c r="P2" s="31" t="s">
        <v>230</v>
      </c>
      <c r="Q2" s="4" t="s">
        <v>231</v>
      </c>
      <c r="R2" s="4">
        <v>0</v>
      </c>
      <c r="S2" s="31" t="s">
        <v>233</v>
      </c>
      <c r="T2" s="53" t="s">
        <v>548</v>
      </c>
      <c r="U2" s="24" t="s">
        <v>547</v>
      </c>
      <c r="V2" s="24" t="s">
        <v>235</v>
      </c>
    </row>
  </sheetData>
  <hyperlinks>
    <hyperlink ref="S2" r:id="rId1" xr:uid="{6ABFBB51-0CBC-7146-A73D-49EF2F0DFD66}"/>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235EBE-3FDE-B145-8D94-FA86AADAFBED}">
  <dimension ref="A1:N10"/>
  <sheetViews>
    <sheetView topLeftCell="A8" workbookViewId="0">
      <selection activeCell="C13" sqref="C13"/>
    </sheetView>
  </sheetViews>
  <sheetFormatPr baseColWidth="10" defaultRowHeight="16" x14ac:dyDescent="0.2"/>
  <cols>
    <col min="2" max="2" width="29.83203125" customWidth="1"/>
    <col min="3" max="3" width="27.1640625" bestFit="1" customWidth="1"/>
    <col min="4" max="4" width="13" bestFit="1" customWidth="1"/>
    <col min="5" max="5" width="14.5" bestFit="1" customWidth="1"/>
    <col min="6" max="7" width="50.83203125" customWidth="1"/>
    <col min="8" max="8" width="17.33203125" bestFit="1" customWidth="1"/>
    <col min="9" max="9" width="35.83203125" customWidth="1"/>
    <col min="10" max="10" width="85.1640625" bestFit="1" customWidth="1"/>
    <col min="11" max="11" width="26.1640625" customWidth="1"/>
    <col min="12" max="12" width="35.83203125" customWidth="1"/>
    <col min="13" max="13" width="13.5" customWidth="1"/>
  </cols>
  <sheetData>
    <row r="1" spans="1:14" s="3" customFormat="1" ht="68" x14ac:dyDescent="0.2">
      <c r="A1" s="1" t="s">
        <v>0</v>
      </c>
      <c r="B1" s="1" t="s">
        <v>1</v>
      </c>
      <c r="C1" s="39" t="s">
        <v>2</v>
      </c>
      <c r="D1" s="1" t="s">
        <v>3</v>
      </c>
      <c r="E1" s="1" t="s">
        <v>4</v>
      </c>
      <c r="F1" s="1" t="s">
        <v>5</v>
      </c>
      <c r="G1" s="2" t="s">
        <v>6</v>
      </c>
      <c r="H1" s="1" t="s">
        <v>7</v>
      </c>
      <c r="I1" s="1" t="s">
        <v>8</v>
      </c>
      <c r="J1" s="34" t="s">
        <v>9</v>
      </c>
      <c r="K1" s="1" t="s">
        <v>10</v>
      </c>
      <c r="L1" s="3" t="s">
        <v>11</v>
      </c>
    </row>
    <row r="2" spans="1:14" s="24" customFormat="1" ht="255" x14ac:dyDescent="0.2">
      <c r="A2" s="4">
        <v>1</v>
      </c>
      <c r="B2" s="31" t="s">
        <v>34</v>
      </c>
      <c r="C2" s="30">
        <v>45669</v>
      </c>
      <c r="D2" s="4" t="s">
        <v>31</v>
      </c>
      <c r="E2" s="4" t="s">
        <v>32</v>
      </c>
      <c r="F2" s="31" t="s">
        <v>33</v>
      </c>
      <c r="G2" s="4">
        <v>4</v>
      </c>
      <c r="H2" s="4">
        <v>0</v>
      </c>
      <c r="I2" s="31"/>
      <c r="J2" s="35" t="s">
        <v>35</v>
      </c>
      <c r="K2" s="31" t="s">
        <v>490</v>
      </c>
      <c r="L2" s="24" t="s">
        <v>489</v>
      </c>
      <c r="M2" s="24" t="s">
        <v>36</v>
      </c>
      <c r="N2" s="2"/>
    </row>
    <row r="3" spans="1:14" s="24" customFormat="1" ht="356" x14ac:dyDescent="0.2">
      <c r="A3" s="4">
        <v>2</v>
      </c>
      <c r="B3" s="31" t="s">
        <v>34</v>
      </c>
      <c r="C3" s="30">
        <v>45674</v>
      </c>
      <c r="D3" s="4" t="s">
        <v>30</v>
      </c>
      <c r="E3" s="4" t="s">
        <v>29</v>
      </c>
      <c r="F3" s="31" t="s">
        <v>38</v>
      </c>
      <c r="G3" s="4">
        <v>0</v>
      </c>
      <c r="H3" s="4">
        <v>0</v>
      </c>
      <c r="I3" s="31"/>
      <c r="J3" s="35" t="s">
        <v>39</v>
      </c>
      <c r="K3" s="31" t="s">
        <v>492</v>
      </c>
      <c r="L3" s="24" t="s">
        <v>491</v>
      </c>
      <c r="N3" s="2"/>
    </row>
    <row r="4" spans="1:14" s="24" customFormat="1" ht="255" x14ac:dyDescent="0.2">
      <c r="A4" s="4">
        <v>3</v>
      </c>
      <c r="B4" s="31" t="s">
        <v>34</v>
      </c>
      <c r="C4" s="30">
        <v>45797</v>
      </c>
      <c r="D4" s="4" t="s">
        <v>25</v>
      </c>
      <c r="E4" s="4" t="s">
        <v>26</v>
      </c>
      <c r="F4" s="31" t="s">
        <v>500</v>
      </c>
      <c r="G4" s="4">
        <v>0</v>
      </c>
      <c r="H4" s="4">
        <v>0</v>
      </c>
      <c r="I4" s="31"/>
      <c r="J4" s="35" t="s">
        <v>40</v>
      </c>
      <c r="K4" s="31" t="s">
        <v>54</v>
      </c>
      <c r="L4" s="24" t="s">
        <v>499</v>
      </c>
      <c r="N4" s="2"/>
    </row>
    <row r="5" spans="1:14" s="24" customFormat="1" ht="221" x14ac:dyDescent="0.2">
      <c r="A5" s="4">
        <v>4</v>
      </c>
      <c r="B5" s="31" t="s">
        <v>34</v>
      </c>
      <c r="C5" s="30">
        <v>45818</v>
      </c>
      <c r="D5" s="4" t="s">
        <v>24</v>
      </c>
      <c r="E5" s="4" t="s">
        <v>23</v>
      </c>
      <c r="F5" s="31" t="s">
        <v>41</v>
      </c>
      <c r="G5" s="4">
        <v>0</v>
      </c>
      <c r="H5" s="4">
        <v>0</v>
      </c>
      <c r="I5" s="31"/>
      <c r="J5" s="35" t="s">
        <v>42</v>
      </c>
      <c r="K5" s="31" t="s">
        <v>55</v>
      </c>
      <c r="L5" s="24" t="s">
        <v>504</v>
      </c>
      <c r="N5" s="2"/>
    </row>
    <row r="6" spans="1:14" s="24" customFormat="1" ht="221" x14ac:dyDescent="0.2">
      <c r="A6" s="4">
        <v>5</v>
      </c>
      <c r="B6" s="31" t="s">
        <v>34</v>
      </c>
      <c r="C6" s="30">
        <v>45836</v>
      </c>
      <c r="D6" s="4" t="s">
        <v>12</v>
      </c>
      <c r="E6" s="4" t="s">
        <v>20</v>
      </c>
      <c r="F6" s="31" t="s">
        <v>43</v>
      </c>
      <c r="G6" s="4">
        <v>0</v>
      </c>
      <c r="H6" s="4">
        <v>0</v>
      </c>
      <c r="I6" s="31"/>
      <c r="J6" s="35" t="s">
        <v>44</v>
      </c>
      <c r="K6" s="31" t="s">
        <v>56</v>
      </c>
      <c r="L6" s="24" t="s">
        <v>505</v>
      </c>
      <c r="N6" s="2"/>
    </row>
    <row r="7" spans="1:14" s="24" customFormat="1" ht="255" x14ac:dyDescent="0.2">
      <c r="A7" s="4">
        <v>6</v>
      </c>
      <c r="B7" s="31" t="s">
        <v>34</v>
      </c>
      <c r="C7" s="30">
        <v>45871</v>
      </c>
      <c r="D7" s="4" t="s">
        <v>19</v>
      </c>
      <c r="E7" s="4" t="s">
        <v>18</v>
      </c>
      <c r="F7" s="31" t="s">
        <v>45</v>
      </c>
      <c r="G7" s="4">
        <v>0</v>
      </c>
      <c r="H7" s="4">
        <v>0</v>
      </c>
      <c r="I7" s="31"/>
      <c r="J7" s="35" t="s">
        <v>46</v>
      </c>
      <c r="K7" s="31" t="s">
        <v>57</v>
      </c>
      <c r="L7" s="24" t="s">
        <v>506</v>
      </c>
      <c r="N7" s="2"/>
    </row>
    <row r="8" spans="1:14" s="24" customFormat="1" ht="221" x14ac:dyDescent="0.2">
      <c r="A8" s="4">
        <v>7</v>
      </c>
      <c r="B8" s="31" t="s">
        <v>34</v>
      </c>
      <c r="C8" s="30">
        <v>45875</v>
      </c>
      <c r="D8" s="4" t="s">
        <v>17</v>
      </c>
      <c r="E8" s="4" t="s">
        <v>16</v>
      </c>
      <c r="F8" s="31" t="s">
        <v>47</v>
      </c>
      <c r="G8" s="4">
        <v>0</v>
      </c>
      <c r="H8" s="4">
        <v>0</v>
      </c>
      <c r="I8" s="31"/>
      <c r="J8" s="35" t="s">
        <v>48</v>
      </c>
      <c r="K8" s="31" t="s">
        <v>55</v>
      </c>
      <c r="L8" s="24" t="s">
        <v>507</v>
      </c>
      <c r="N8" s="2"/>
    </row>
    <row r="9" spans="1:14" s="24" customFormat="1" ht="136" x14ac:dyDescent="0.2">
      <c r="A9" s="4">
        <v>8</v>
      </c>
      <c r="B9" s="31" t="s">
        <v>34</v>
      </c>
      <c r="C9" s="30">
        <v>45913</v>
      </c>
      <c r="D9" s="4" t="s">
        <v>15</v>
      </c>
      <c r="E9" s="4" t="s">
        <v>14</v>
      </c>
      <c r="F9" s="31" t="s">
        <v>49</v>
      </c>
      <c r="G9" s="4">
        <v>4</v>
      </c>
      <c r="H9" s="4">
        <v>0</v>
      </c>
      <c r="I9" s="31"/>
      <c r="J9" s="35" t="s">
        <v>50</v>
      </c>
      <c r="K9" s="31" t="s">
        <v>58</v>
      </c>
      <c r="L9" s="24" t="s">
        <v>511</v>
      </c>
      <c r="M9" s="24" t="s">
        <v>512</v>
      </c>
      <c r="N9" s="2"/>
    </row>
    <row r="10" spans="1:14" s="24" customFormat="1" ht="119" x14ac:dyDescent="0.2">
      <c r="A10" s="4">
        <v>9</v>
      </c>
      <c r="B10" s="31" t="s">
        <v>34</v>
      </c>
      <c r="C10" s="30">
        <v>45993</v>
      </c>
      <c r="D10" s="4" t="s">
        <v>12</v>
      </c>
      <c r="E10" s="4" t="s">
        <v>13</v>
      </c>
      <c r="F10" s="31" t="s">
        <v>51</v>
      </c>
      <c r="G10" s="4">
        <v>0</v>
      </c>
      <c r="H10" s="4">
        <v>0</v>
      </c>
      <c r="I10" s="31"/>
      <c r="J10" s="35" t="s">
        <v>52</v>
      </c>
      <c r="K10" s="31" t="s">
        <v>59</v>
      </c>
      <c r="L10" s="24" t="s">
        <v>526</v>
      </c>
      <c r="N10" s="2"/>
    </row>
  </sheetData>
  <hyperlinks>
    <hyperlink ref="L2" r:id="rId1" xr:uid="{DFD92903-826E-CC4E-9F20-0C677462EA0B}"/>
    <hyperlink ref="L4" r:id="rId2" xr:uid="{55F46DC6-0C4F-F449-A7E8-F86E6915154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1F03D5-F8DF-E342-B51C-6EDC78D46A91}">
  <dimension ref="A1:N11"/>
  <sheetViews>
    <sheetView topLeftCell="A9" workbookViewId="0">
      <selection activeCell="C19" sqref="C19"/>
    </sheetView>
  </sheetViews>
  <sheetFormatPr baseColWidth="10" defaultRowHeight="16" x14ac:dyDescent="0.2"/>
  <cols>
    <col min="2" max="2" width="29.83203125" customWidth="1"/>
    <col min="3" max="3" width="27.1640625" bestFit="1" customWidth="1"/>
    <col min="4" max="4" width="13" bestFit="1" customWidth="1"/>
    <col min="5" max="5" width="14.5" bestFit="1" customWidth="1"/>
    <col min="6" max="7" width="50.83203125" customWidth="1"/>
    <col min="8" max="8" width="17.33203125" bestFit="1" customWidth="1"/>
    <col min="9" max="9" width="35.83203125" customWidth="1"/>
    <col min="10" max="10" width="85.1640625" bestFit="1" customWidth="1"/>
    <col min="11" max="11" width="26.1640625" customWidth="1"/>
    <col min="12" max="12" width="35.83203125" customWidth="1"/>
    <col min="13" max="13" width="13.5" customWidth="1"/>
  </cols>
  <sheetData>
    <row r="1" spans="1:14" s="3" customFormat="1" ht="68" x14ac:dyDescent="0.2">
      <c r="A1" s="1" t="s">
        <v>0</v>
      </c>
      <c r="B1" s="1" t="s">
        <v>1</v>
      </c>
      <c r="C1" s="39" t="s">
        <v>2</v>
      </c>
      <c r="D1" s="1" t="s">
        <v>3</v>
      </c>
      <c r="E1" s="1" t="s">
        <v>4</v>
      </c>
      <c r="F1" s="1" t="s">
        <v>5</v>
      </c>
      <c r="G1" s="2" t="s">
        <v>6</v>
      </c>
      <c r="H1" s="1" t="s">
        <v>7</v>
      </c>
      <c r="I1" s="1" t="s">
        <v>8</v>
      </c>
      <c r="J1" s="34" t="s">
        <v>9</v>
      </c>
      <c r="K1" s="1" t="s">
        <v>10</v>
      </c>
      <c r="L1" s="3" t="s">
        <v>11</v>
      </c>
    </row>
    <row r="2" spans="1:14" s="24" customFormat="1" ht="187" x14ac:dyDescent="0.2">
      <c r="A2" s="4">
        <v>1</v>
      </c>
      <c r="B2" s="31" t="s">
        <v>475</v>
      </c>
      <c r="C2" s="30">
        <v>45703</v>
      </c>
      <c r="D2" s="4" t="s">
        <v>245</v>
      </c>
      <c r="E2" s="4" t="s">
        <v>487</v>
      </c>
      <c r="F2" s="31" t="s">
        <v>488</v>
      </c>
      <c r="G2" s="4">
        <v>0</v>
      </c>
      <c r="H2" s="4">
        <v>0</v>
      </c>
      <c r="I2" s="31"/>
      <c r="J2" s="35" t="s">
        <v>443</v>
      </c>
      <c r="K2" s="31" t="s">
        <v>485</v>
      </c>
      <c r="L2" s="24" t="s">
        <v>486</v>
      </c>
      <c r="N2" s="2"/>
    </row>
    <row r="3" spans="1:14" s="24" customFormat="1" ht="221" x14ac:dyDescent="0.2">
      <c r="A3" s="4">
        <v>2</v>
      </c>
      <c r="B3" s="31" t="s">
        <v>475</v>
      </c>
      <c r="C3" s="30">
        <v>45747</v>
      </c>
      <c r="D3" s="4" t="s">
        <v>245</v>
      </c>
      <c r="E3" s="4" t="s">
        <v>387</v>
      </c>
      <c r="F3" s="31" t="s">
        <v>494</v>
      </c>
      <c r="G3" s="4">
        <v>4</v>
      </c>
      <c r="H3" s="4">
        <v>0</v>
      </c>
      <c r="I3" s="31"/>
      <c r="J3" s="35" t="s">
        <v>447</v>
      </c>
      <c r="K3" s="31" t="s">
        <v>53</v>
      </c>
      <c r="L3" s="24" t="s">
        <v>493</v>
      </c>
      <c r="N3" s="2"/>
    </row>
    <row r="4" spans="1:14" s="24" customFormat="1" ht="388" x14ac:dyDescent="0.2">
      <c r="A4" s="4">
        <v>3</v>
      </c>
      <c r="B4" s="31" t="s">
        <v>475</v>
      </c>
      <c r="C4" s="30">
        <v>45748</v>
      </c>
      <c r="D4" s="4" t="s">
        <v>245</v>
      </c>
      <c r="E4" s="4" t="s">
        <v>463</v>
      </c>
      <c r="F4" s="31" t="s">
        <v>495</v>
      </c>
      <c r="G4" s="4">
        <v>0</v>
      </c>
      <c r="H4" s="4">
        <v>0</v>
      </c>
      <c r="I4" s="31"/>
      <c r="J4" s="35" t="s">
        <v>527</v>
      </c>
      <c r="K4" s="31" t="s">
        <v>496</v>
      </c>
      <c r="L4" s="24" t="s">
        <v>461</v>
      </c>
      <c r="M4" s="24" t="s">
        <v>462</v>
      </c>
      <c r="N4" s="2"/>
    </row>
    <row r="5" spans="1:14" s="24" customFormat="1" ht="136" x14ac:dyDescent="0.2">
      <c r="A5" s="4">
        <v>4</v>
      </c>
      <c r="B5" s="31" t="s">
        <v>475</v>
      </c>
      <c r="C5" s="30">
        <v>45753</v>
      </c>
      <c r="D5" s="4" t="s">
        <v>19</v>
      </c>
      <c r="E5" s="4" t="s">
        <v>464</v>
      </c>
      <c r="F5" s="31" t="s">
        <v>497</v>
      </c>
      <c r="G5" s="4">
        <v>4</v>
      </c>
      <c r="H5" s="4">
        <v>0</v>
      </c>
      <c r="I5" s="31"/>
      <c r="J5" s="35" t="s">
        <v>465</v>
      </c>
      <c r="K5" s="31" t="s">
        <v>498</v>
      </c>
      <c r="L5" s="24" t="s">
        <v>466</v>
      </c>
      <c r="N5" s="2"/>
    </row>
    <row r="6" spans="1:14" s="24" customFormat="1" ht="187" x14ac:dyDescent="0.2">
      <c r="A6" s="4">
        <v>5</v>
      </c>
      <c r="B6" s="31" t="s">
        <v>475</v>
      </c>
      <c r="C6" s="30">
        <v>45887</v>
      </c>
      <c r="D6" s="4" t="s">
        <v>450</v>
      </c>
      <c r="E6" s="4" t="s">
        <v>451</v>
      </c>
      <c r="F6" s="31" t="s">
        <v>509</v>
      </c>
      <c r="G6" s="4">
        <v>0</v>
      </c>
      <c r="H6" s="4">
        <v>0</v>
      </c>
      <c r="I6" s="31"/>
      <c r="J6" s="35" t="s">
        <v>452</v>
      </c>
      <c r="K6" s="31" t="s">
        <v>510</v>
      </c>
      <c r="L6" s="24" t="s">
        <v>508</v>
      </c>
      <c r="N6" s="2"/>
    </row>
    <row r="7" spans="1:14" s="24" customFormat="1" ht="388" x14ac:dyDescent="0.2">
      <c r="A7" s="4">
        <v>6</v>
      </c>
      <c r="B7" s="31" t="s">
        <v>475</v>
      </c>
      <c r="C7" s="30">
        <v>45920</v>
      </c>
      <c r="D7" s="4" t="s">
        <v>473</v>
      </c>
      <c r="E7" s="4" t="s">
        <v>474</v>
      </c>
      <c r="F7" s="31" t="s">
        <v>513</v>
      </c>
      <c r="G7" s="4">
        <v>0</v>
      </c>
      <c r="H7" s="4">
        <v>0</v>
      </c>
      <c r="I7" s="31"/>
      <c r="J7" s="35" t="s">
        <v>528</v>
      </c>
      <c r="K7" s="31" t="s">
        <v>514</v>
      </c>
      <c r="L7" s="24" t="s">
        <v>471</v>
      </c>
      <c r="M7" s="24" t="s">
        <v>472</v>
      </c>
      <c r="N7" s="2"/>
    </row>
    <row r="8" spans="1:14" s="24" customFormat="1" ht="170" x14ac:dyDescent="0.2">
      <c r="A8" s="4">
        <v>7</v>
      </c>
      <c r="B8" s="31" t="s">
        <v>475</v>
      </c>
      <c r="C8" s="30">
        <v>45926</v>
      </c>
      <c r="D8" s="4" t="s">
        <v>15</v>
      </c>
      <c r="E8" s="4" t="s">
        <v>200</v>
      </c>
      <c r="F8" s="31" t="s">
        <v>515</v>
      </c>
      <c r="G8" s="4">
        <v>4</v>
      </c>
      <c r="H8" s="4">
        <v>0</v>
      </c>
      <c r="I8" s="31"/>
      <c r="J8" s="35" t="s">
        <v>483</v>
      </c>
      <c r="K8" s="31" t="s">
        <v>516</v>
      </c>
      <c r="L8" s="24" t="s">
        <v>484</v>
      </c>
      <c r="N8" s="2"/>
    </row>
    <row r="9" spans="1:14" s="24" customFormat="1" ht="404" x14ac:dyDescent="0.2">
      <c r="A9" s="4">
        <v>8</v>
      </c>
      <c r="B9" s="31" t="s">
        <v>475</v>
      </c>
      <c r="C9" s="30">
        <v>45937</v>
      </c>
      <c r="D9" s="4" t="s">
        <v>210</v>
      </c>
      <c r="E9" s="4" t="s">
        <v>476</v>
      </c>
      <c r="F9" s="31" t="s">
        <v>517</v>
      </c>
      <c r="G9" s="4">
        <v>0</v>
      </c>
      <c r="H9" s="4">
        <v>0</v>
      </c>
      <c r="I9" s="31"/>
      <c r="J9" s="35" t="s">
        <v>479</v>
      </c>
      <c r="K9" s="31" t="s">
        <v>518</v>
      </c>
      <c r="L9" s="24" t="s">
        <v>477</v>
      </c>
      <c r="M9" s="24" t="s">
        <v>478</v>
      </c>
      <c r="N9" s="2"/>
    </row>
    <row r="10" spans="1:14" s="24" customFormat="1" ht="170" x14ac:dyDescent="0.2">
      <c r="A10" s="4">
        <v>9</v>
      </c>
      <c r="B10" s="31" t="s">
        <v>475</v>
      </c>
      <c r="C10" s="30">
        <v>45955</v>
      </c>
      <c r="D10" s="4" t="s">
        <v>455</v>
      </c>
      <c r="E10" s="4" t="s">
        <v>456</v>
      </c>
      <c r="F10" s="31" t="s">
        <v>520</v>
      </c>
      <c r="G10" s="4">
        <v>0</v>
      </c>
      <c r="H10" s="4">
        <v>0</v>
      </c>
      <c r="I10" s="31"/>
      <c r="J10" s="35" t="s">
        <v>457</v>
      </c>
      <c r="K10" s="31" t="s">
        <v>521</v>
      </c>
      <c r="L10" s="24" t="s">
        <v>519</v>
      </c>
      <c r="N10" s="2"/>
    </row>
    <row r="11" spans="1:14" s="24" customFormat="1" ht="68" x14ac:dyDescent="0.2">
      <c r="A11" s="4">
        <v>10</v>
      </c>
      <c r="B11" s="31" t="s">
        <v>475</v>
      </c>
      <c r="C11" s="30">
        <v>45966</v>
      </c>
      <c r="D11" s="4" t="s">
        <v>473</v>
      </c>
      <c r="E11" s="4" t="s">
        <v>480</v>
      </c>
      <c r="F11" s="31" t="s">
        <v>522</v>
      </c>
      <c r="G11" s="4">
        <v>4</v>
      </c>
      <c r="H11" s="4">
        <v>0</v>
      </c>
      <c r="I11" s="31"/>
      <c r="J11" s="35" t="s">
        <v>481</v>
      </c>
      <c r="K11" s="31" t="s">
        <v>524</v>
      </c>
      <c r="L11" s="24" t="s">
        <v>482</v>
      </c>
      <c r="M11" s="24" t="s">
        <v>523</v>
      </c>
      <c r="N11" s="24" t="s">
        <v>525</v>
      </c>
    </row>
  </sheetData>
  <hyperlinks>
    <hyperlink ref="L5" r:id="rId1" xr:uid="{ABD17F1D-CFD9-8146-BAE7-D3B2782D4772}"/>
    <hyperlink ref="L7" r:id="rId2" xr:uid="{7DBB18C1-6EA0-8E42-9286-D577D0B3F286}"/>
    <hyperlink ref="L8" r:id="rId3" xr:uid="{DCAF74AC-1C45-2D4C-B63B-2378719C0963}"/>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5FC0C9-B53C-A24F-9C73-7BB2DA96BBDF}">
  <dimension ref="A1:N2"/>
  <sheetViews>
    <sheetView workbookViewId="0">
      <selection activeCell="A3" sqref="A3"/>
    </sheetView>
  </sheetViews>
  <sheetFormatPr baseColWidth="10" defaultRowHeight="16" x14ac:dyDescent="0.2"/>
  <cols>
    <col min="2" max="2" width="29.83203125" customWidth="1"/>
    <col min="3" max="3" width="27.1640625" bestFit="1" customWidth="1"/>
    <col min="4" max="4" width="13" bestFit="1" customWidth="1"/>
    <col min="5" max="5" width="14.5" bestFit="1" customWidth="1"/>
    <col min="6" max="7" width="50.83203125" customWidth="1"/>
    <col min="8" max="8" width="17.33203125" bestFit="1" customWidth="1"/>
    <col min="9" max="9" width="35.83203125" customWidth="1"/>
    <col min="10" max="10" width="85.1640625" bestFit="1" customWidth="1"/>
    <col min="11" max="11" width="26.1640625" customWidth="1"/>
    <col min="12" max="12" width="35.83203125" customWidth="1"/>
    <col min="13" max="13" width="13.5" customWidth="1"/>
  </cols>
  <sheetData>
    <row r="1" spans="1:14" s="3" customFormat="1" ht="68" x14ac:dyDescent="0.2">
      <c r="A1" s="1" t="s">
        <v>0</v>
      </c>
      <c r="B1" s="1" t="s">
        <v>1</v>
      </c>
      <c r="C1" s="39" t="s">
        <v>2</v>
      </c>
      <c r="D1" s="1" t="s">
        <v>3</v>
      </c>
      <c r="E1" s="1" t="s">
        <v>4</v>
      </c>
      <c r="F1" s="1" t="s">
        <v>5</v>
      </c>
      <c r="G1" s="2" t="s">
        <v>6</v>
      </c>
      <c r="H1" s="1" t="s">
        <v>7</v>
      </c>
      <c r="I1" s="1" t="s">
        <v>8</v>
      </c>
      <c r="J1" s="34" t="s">
        <v>9</v>
      </c>
      <c r="K1" s="1" t="s">
        <v>10</v>
      </c>
      <c r="L1" s="3" t="s">
        <v>11</v>
      </c>
    </row>
    <row r="2" spans="1:14" s="24" customFormat="1" ht="409.6" x14ac:dyDescent="0.2">
      <c r="A2" s="4">
        <v>1</v>
      </c>
      <c r="B2" s="31" t="s">
        <v>470</v>
      </c>
      <c r="C2" s="30">
        <v>45809</v>
      </c>
      <c r="D2" s="4" t="s">
        <v>157</v>
      </c>
      <c r="E2" s="4" t="s">
        <v>467</v>
      </c>
      <c r="F2" s="31" t="s">
        <v>501</v>
      </c>
      <c r="G2" s="4" t="s">
        <v>502</v>
      </c>
      <c r="H2" s="4">
        <v>0</v>
      </c>
      <c r="I2" s="31"/>
      <c r="J2" s="35" t="s">
        <v>468</v>
      </c>
      <c r="K2" s="31" t="s">
        <v>503</v>
      </c>
      <c r="L2" s="24" t="s">
        <v>469</v>
      </c>
      <c r="N2" s="2"/>
    </row>
  </sheetData>
  <hyperlinks>
    <hyperlink ref="L2" r:id="rId1" xr:uid="{9CF08629-51E4-7240-9765-4820A117F3BE}"/>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ED8BD-95D4-D749-80B2-1E09BED0871F}">
  <dimension ref="A1:N5"/>
  <sheetViews>
    <sheetView workbookViewId="0">
      <pane xSplit="1" ySplit="1" topLeftCell="B2" activePane="bottomRight" state="frozen"/>
      <selection pane="topRight" activeCell="B1" sqref="B1"/>
      <selection pane="bottomLeft" activeCell="A2" sqref="A2"/>
      <selection pane="bottomRight" sqref="A1:XFD1048576"/>
    </sheetView>
  </sheetViews>
  <sheetFormatPr baseColWidth="10" defaultRowHeight="16" x14ac:dyDescent="0.2"/>
  <cols>
    <col min="1" max="1" width="10.83203125" style="4"/>
    <col min="2" max="2" width="29.83203125" style="31" customWidth="1"/>
    <col min="3" max="3" width="24.6640625" style="31" bestFit="1" customWidth="1"/>
    <col min="4" max="4" width="13" style="4" bestFit="1" customWidth="1"/>
    <col min="5" max="5" width="11.6640625" style="4" bestFit="1" customWidth="1"/>
    <col min="6" max="6" width="50.83203125" style="31" customWidth="1"/>
    <col min="7" max="7" width="51.33203125" style="4" bestFit="1" customWidth="1"/>
    <col min="8" max="8" width="17.33203125" style="4" bestFit="1" customWidth="1"/>
    <col min="9" max="9" width="35.83203125" style="31" customWidth="1"/>
    <col min="10" max="10" width="85.1640625" style="31" bestFit="1" customWidth="1"/>
    <col min="11" max="11" width="26.1640625" style="24" customWidth="1"/>
    <col min="12" max="12" width="35.83203125" style="24" customWidth="1"/>
    <col min="13" max="13" width="13.5" style="24" customWidth="1"/>
    <col min="14" max="16384" width="10.83203125" style="24"/>
  </cols>
  <sheetData>
    <row r="1" spans="1:14" s="1" customFormat="1" ht="68" x14ac:dyDescent="0.2">
      <c r="A1" s="1" t="s">
        <v>0</v>
      </c>
      <c r="B1" s="1" t="s">
        <v>1</v>
      </c>
      <c r="C1" s="1" t="s">
        <v>2</v>
      </c>
      <c r="D1" s="1" t="s">
        <v>3</v>
      </c>
      <c r="E1" s="1" t="s">
        <v>4</v>
      </c>
      <c r="F1" s="1" t="s">
        <v>5</v>
      </c>
      <c r="G1" s="2" t="s">
        <v>6</v>
      </c>
      <c r="H1" s="1" t="s">
        <v>7</v>
      </c>
      <c r="I1" s="1" t="s">
        <v>8</v>
      </c>
      <c r="J1" s="1" t="s">
        <v>9</v>
      </c>
      <c r="K1" s="3" t="s">
        <v>10</v>
      </c>
      <c r="L1" s="3" t="s">
        <v>11</v>
      </c>
      <c r="M1" s="3"/>
      <c r="N1" s="3"/>
    </row>
    <row r="2" spans="1:14" ht="323" x14ac:dyDescent="0.2">
      <c r="A2" s="4">
        <v>1</v>
      </c>
      <c r="B2" s="36" t="s">
        <v>73</v>
      </c>
      <c r="C2" s="40">
        <v>45692</v>
      </c>
      <c r="D2" s="4" t="s">
        <v>444</v>
      </c>
      <c r="E2" s="4" t="s">
        <v>445</v>
      </c>
      <c r="F2" s="31" t="s">
        <v>533</v>
      </c>
      <c r="G2" s="4">
        <v>0</v>
      </c>
      <c r="H2" s="4">
        <v>1</v>
      </c>
      <c r="I2" s="37" t="s">
        <v>540</v>
      </c>
      <c r="J2" s="31" t="s">
        <v>446</v>
      </c>
      <c r="K2" s="31" t="s">
        <v>539</v>
      </c>
      <c r="L2" s="37" t="s">
        <v>529</v>
      </c>
      <c r="M2" s="38"/>
    </row>
    <row r="3" spans="1:14" ht="136" x14ac:dyDescent="0.2">
      <c r="A3" s="4">
        <v>2</v>
      </c>
      <c r="B3" s="36" t="s">
        <v>448</v>
      </c>
      <c r="C3" s="40">
        <v>45843</v>
      </c>
      <c r="D3" s="4" t="s">
        <v>12</v>
      </c>
      <c r="E3" s="4" t="s">
        <v>20</v>
      </c>
      <c r="F3" s="31" t="s">
        <v>534</v>
      </c>
      <c r="G3" s="4">
        <v>0</v>
      </c>
      <c r="H3" s="4">
        <v>0</v>
      </c>
      <c r="J3" s="31" t="s">
        <v>449</v>
      </c>
      <c r="K3" s="31" t="s">
        <v>55</v>
      </c>
      <c r="L3" s="37" t="s">
        <v>530</v>
      </c>
      <c r="M3" s="38"/>
    </row>
    <row r="4" spans="1:14" ht="306" x14ac:dyDescent="0.2">
      <c r="A4" s="4">
        <v>3</v>
      </c>
      <c r="B4" s="36" t="s">
        <v>73</v>
      </c>
      <c r="C4" s="40">
        <v>45933</v>
      </c>
      <c r="D4" s="4" t="s">
        <v>30</v>
      </c>
      <c r="E4" s="4" t="s">
        <v>453</v>
      </c>
      <c r="F4" s="31" t="s">
        <v>535</v>
      </c>
      <c r="G4" s="4">
        <v>0</v>
      </c>
      <c r="H4" s="4">
        <v>0</v>
      </c>
      <c r="J4" s="31" t="s">
        <v>454</v>
      </c>
      <c r="K4" s="31" t="s">
        <v>538</v>
      </c>
      <c r="L4" s="37" t="s">
        <v>531</v>
      </c>
      <c r="M4" s="38" t="s">
        <v>460</v>
      </c>
    </row>
    <row r="5" spans="1:14" ht="323" x14ac:dyDescent="0.2">
      <c r="A5" s="4">
        <v>4</v>
      </c>
      <c r="B5" s="36" t="s">
        <v>73</v>
      </c>
      <c r="C5" s="40">
        <v>45995</v>
      </c>
      <c r="D5" s="4" t="s">
        <v>15</v>
      </c>
      <c r="E5" s="4" t="s">
        <v>459</v>
      </c>
      <c r="F5" s="31" t="s">
        <v>536</v>
      </c>
      <c r="G5" s="4">
        <v>0</v>
      </c>
      <c r="H5" s="4">
        <v>0</v>
      </c>
      <c r="J5" s="31" t="s">
        <v>458</v>
      </c>
      <c r="K5" s="31" t="s">
        <v>537</v>
      </c>
      <c r="L5" s="37" t="s">
        <v>532</v>
      </c>
      <c r="M5" s="38"/>
    </row>
  </sheetData>
  <autoFilter ref="A1:N5" xr:uid="{234ED8BD-95D4-D749-80B2-1E09BED0871F}"/>
  <hyperlinks>
    <hyperlink ref="M4" r:id="rId1" xr:uid="{C1865DFE-C1BE-AD48-A4F9-D6511E6241F1}"/>
    <hyperlink ref="L3" r:id="rId2" xr:uid="{2B203628-09A6-5F49-A2F8-ABEED53EDE71}"/>
    <hyperlink ref="L4" r:id="rId3" display="https://www.tcpalm.com/story/news/crime/indian-river-county/2025/10/03/warning-shots-fired-in-wabasso-before-store-employee-disarms-man-cr-510-indian-river-county/86505469007/?gnt-cfr=1&amp;gca-cat=p&amp;gca-uir=true&amp;gca-epti=z117822p119550c119550e009480v117822d--60--b--60--&amp;gca-ft=191&amp;gca-ds=sophi" xr:uid="{6989B195-18E8-504D-894C-17606AC48273}"/>
    <hyperlink ref="I2" r:id="rId4" xr:uid="{577D05C5-40A6-C245-9EEE-126CBE21F549}"/>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10</vt:i4>
      </vt:variant>
    </vt:vector>
  </HeadingPairs>
  <TitlesOfParts>
    <vt:vector size="10" baseType="lpstr">
      <vt:lpstr>Tables</vt:lpstr>
      <vt:lpstr>Summary</vt:lpstr>
      <vt:lpstr>FBI active shooter incidents</vt:lpstr>
      <vt:lpstr>FBI Civilian Involvement</vt:lpstr>
      <vt:lpstr>Cases missed by FBI</vt:lpstr>
      <vt:lpstr>Case misclassified by FBI</vt:lpstr>
      <vt:lpstr>Likely MPS averted by armed</vt:lpstr>
      <vt:lpstr>SUS Fired First</vt:lpstr>
      <vt:lpstr>SUS Armed; First Shot Unclear</vt:lpstr>
      <vt:lpstr>SUS Armed; Did Not Fire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2026-06-17T23:09:15Z</dcterms:created>
  <dcterms:modified xsi:type="dcterms:W3CDTF">2026-08-11T23:08:25Z</dcterms:modified>
</cp:coreProperties>
</file>