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2.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3.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0.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rujunwang/Desktop/"/>
    </mc:Choice>
  </mc:AlternateContent>
  <xr:revisionPtr revIDLastSave="0" documentId="13_ncr:1_{873E09CF-7811-4345-8E0D-C7666CD267AA}" xr6:coauthVersionLast="47" xr6:coauthVersionMax="47" xr10:uidLastSave="{00000000-0000-0000-0000-000000000000}"/>
  <bookViews>
    <workbookView xWindow="-9360" yWindow="-28300" windowWidth="51200" windowHeight="28300" xr2:uid="{B4954029-0193-E143-A5B3-5EAE3D5A3912}"/>
  </bookViews>
  <sheets>
    <sheet name="Type of Gun Used" sheetId="1" r:id="rId1"/>
    <sheet name="Total Killed per MPS by Weapon" sheetId="2" r:id="rId2"/>
    <sheet name="Gun-Free Zones" sheetId="3" r:id="rId3"/>
    <sheet name="Race &amp; Gender" sheetId="4" r:id="rId4"/>
    <sheet name="Age" sheetId="5" r:id="rId5"/>
    <sheet name="Mental Health &amp; Whether Survive" sheetId="6" r:id="rId6"/>
    <sheet name="by Year" sheetId="7" r:id="rId7"/>
    <sheet name="by State" sheetId="8" r:id="rId8"/>
    <sheet name="Served in the Military" sheetId="9" r:id="rId9"/>
    <sheet name="Racist" sheetId="10" r:id="rId10"/>
    <sheet name="Trans" sheetId="11" r:id="rId11"/>
    <sheet name="Universal Background Checks" sheetId="12" r:id="rId12"/>
  </sheets>
  <definedNames>
    <definedName name="_xlnm._FilterDatabase" localSheetId="2" hidden="1">'Gun-Free Zones'!$A$1:$G$109</definedName>
    <definedName name="_xlnm._FilterDatabase" localSheetId="5" hidden="1">'Mental Health &amp; Whether Survive'!$A$1:$I$112</definedName>
    <definedName name="_xlnm._FilterDatabase" localSheetId="3" hidden="1">'Race &amp; Gender'!$A$1:$AK$112</definedName>
    <definedName name="_xlnm._FilterDatabase" localSheetId="8" hidden="1">'Served in the Military'!$A$1:$L$112</definedName>
    <definedName name="_xlnm._FilterDatabase" localSheetId="1" hidden="1">'Total Killed per MPS by Weapon'!$A$1:$V$109</definedName>
    <definedName name="_xlnm._FilterDatabase" localSheetId="0" hidden="1">'Type of Gun Used'!$A$1:$L$109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3" i="3" l="1"/>
  <c r="L3" i="3" s="1"/>
  <c r="L3" i="9"/>
  <c r="T2" i="6"/>
  <c r="M2" i="6"/>
  <c r="N3" i="6" s="1"/>
  <c r="D7" i="11"/>
  <c r="Q6" i="2"/>
  <c r="Q2" i="4"/>
  <c r="O29" i="7"/>
  <c r="P9" i="7"/>
  <c r="O9" i="7"/>
  <c r="N9" i="7"/>
  <c r="J30" i="7"/>
  <c r="L4" i="9"/>
  <c r="T4" i="6"/>
  <c r="C3" i="11"/>
  <c r="Q3" i="4"/>
  <c r="M3" i="4"/>
  <c r="M2" i="4"/>
  <c r="M30" i="7"/>
  <c r="K30" i="7"/>
  <c r="R3" i="1"/>
  <c r="P8" i="1"/>
  <c r="P3" i="1"/>
  <c r="P2" i="1"/>
  <c r="T3" i="6"/>
  <c r="C7" i="11"/>
  <c r="C5" i="10"/>
  <c r="C3" i="10"/>
  <c r="AB55" i="8"/>
  <c r="N29" i="7"/>
  <c r="N2" i="6" l="1"/>
  <c r="O2" i="1"/>
  <c r="C4" i="10" l="1"/>
  <c r="AL2" i="8"/>
  <c r="AJ2" i="8"/>
  <c r="AA53" i="8"/>
  <c r="N6" i="7"/>
  <c r="O6" i="7"/>
  <c r="P6" i="7"/>
  <c r="N7" i="7"/>
  <c r="P29" i="7"/>
  <c r="N28" i="7"/>
  <c r="O28" i="7"/>
  <c r="P28" i="7"/>
  <c r="N27" i="7"/>
  <c r="O27" i="7"/>
  <c r="P27" i="7"/>
  <c r="N24" i="7"/>
  <c r="O24" i="7"/>
  <c r="P24" i="7"/>
  <c r="N25" i="7"/>
  <c r="O25" i="7"/>
  <c r="P25" i="7"/>
  <c r="N26" i="7"/>
  <c r="O26" i="7"/>
  <c r="P26" i="7"/>
  <c r="N23" i="7"/>
  <c r="O23" i="7"/>
  <c r="P23" i="7"/>
  <c r="N22" i="7"/>
  <c r="O22" i="7"/>
  <c r="P22" i="7"/>
  <c r="N19" i="7"/>
  <c r="O19" i="7"/>
  <c r="P19" i="7"/>
  <c r="N20" i="7"/>
  <c r="O20" i="7"/>
  <c r="P20" i="7"/>
  <c r="N21" i="7"/>
  <c r="O21" i="7"/>
  <c r="P21" i="7"/>
  <c r="N18" i="7"/>
  <c r="O18" i="7"/>
  <c r="P18" i="7"/>
  <c r="N17" i="7"/>
  <c r="O17" i="7"/>
  <c r="P17" i="7"/>
  <c r="N14" i="7"/>
  <c r="O14" i="7"/>
  <c r="P14" i="7"/>
  <c r="N15" i="7"/>
  <c r="O15" i="7"/>
  <c r="P15" i="7"/>
  <c r="N16" i="7"/>
  <c r="O16" i="7"/>
  <c r="P16" i="7"/>
  <c r="N13" i="7"/>
  <c r="O13" i="7"/>
  <c r="P13" i="7"/>
  <c r="N12" i="7"/>
  <c r="O12" i="7"/>
  <c r="P12" i="7"/>
  <c r="N10" i="7"/>
  <c r="O10" i="7"/>
  <c r="P10" i="7"/>
  <c r="N11" i="7"/>
  <c r="O11" i="7"/>
  <c r="P11" i="7"/>
  <c r="O8" i="7"/>
  <c r="N8" i="7"/>
  <c r="J29" i="7"/>
  <c r="K29" i="7"/>
  <c r="S4" i="6"/>
  <c r="V6" i="2"/>
  <c r="U6" i="2"/>
  <c r="T6" i="2"/>
  <c r="S6" i="2"/>
  <c r="R6" i="2"/>
  <c r="Q4" i="2"/>
  <c r="Q3" i="2"/>
  <c r="O3" i="1"/>
  <c r="D3" i="11"/>
  <c r="D8" i="11"/>
  <c r="AK6" i="8"/>
  <c r="AL6" i="8" s="1"/>
  <c r="AE6" i="8"/>
  <c r="AF6" i="8"/>
  <c r="Z9" i="8"/>
  <c r="AA9" i="8"/>
  <c r="AK53" i="8"/>
  <c r="AJ53" i="8"/>
  <c r="AF53" i="8"/>
  <c r="AE53" i="8"/>
  <c r="Z53" i="8"/>
  <c r="AK52" i="8"/>
  <c r="AJ52" i="8"/>
  <c r="AF52" i="8"/>
  <c r="AE52" i="8"/>
  <c r="AA52" i="8"/>
  <c r="Z52" i="8"/>
  <c r="AK51" i="8"/>
  <c r="AJ51" i="8"/>
  <c r="AF51" i="8"/>
  <c r="AE51" i="8"/>
  <c r="AA51" i="8"/>
  <c r="Z51" i="8"/>
  <c r="AK50" i="8"/>
  <c r="AJ50" i="8"/>
  <c r="AF50" i="8"/>
  <c r="AE50" i="8"/>
  <c r="AA50" i="8"/>
  <c r="Z50" i="8"/>
  <c r="AK49" i="8"/>
  <c r="AJ49" i="8"/>
  <c r="AF49" i="8"/>
  <c r="AE49" i="8"/>
  <c r="AA49" i="8"/>
  <c r="Z49" i="8"/>
  <c r="AK48" i="8"/>
  <c r="AJ48" i="8"/>
  <c r="AF48" i="8"/>
  <c r="AE48" i="8"/>
  <c r="AA48" i="8"/>
  <c r="Z48" i="8"/>
  <c r="AK47" i="8"/>
  <c r="AJ47" i="8"/>
  <c r="AF47" i="8"/>
  <c r="AE47" i="8"/>
  <c r="AA47" i="8"/>
  <c r="Z47" i="8"/>
  <c r="AK46" i="8"/>
  <c r="AJ46" i="8"/>
  <c r="AF46" i="8"/>
  <c r="AE46" i="8"/>
  <c r="AA46" i="8"/>
  <c r="Z46" i="8"/>
  <c r="AK45" i="8"/>
  <c r="AJ45" i="8"/>
  <c r="AF45" i="8"/>
  <c r="AE45" i="8"/>
  <c r="AA45" i="8"/>
  <c r="Z45" i="8"/>
  <c r="AK44" i="8"/>
  <c r="AJ44" i="8"/>
  <c r="AF44" i="8"/>
  <c r="AE44" i="8"/>
  <c r="AA3" i="8"/>
  <c r="Z3" i="8"/>
  <c r="AK43" i="8"/>
  <c r="AJ43" i="8"/>
  <c r="AF43" i="8"/>
  <c r="AE43" i="8"/>
  <c r="AA44" i="8"/>
  <c r="Z44" i="8"/>
  <c r="AK42" i="8"/>
  <c r="AJ42" i="8"/>
  <c r="AF3" i="8"/>
  <c r="AE3" i="8"/>
  <c r="AA43" i="8"/>
  <c r="Z43" i="8"/>
  <c r="AK41" i="8"/>
  <c r="AJ41" i="8"/>
  <c r="AF42" i="8"/>
  <c r="AE42" i="8"/>
  <c r="Z42" i="8"/>
  <c r="AB42" i="8" s="1"/>
  <c r="AK40" i="8"/>
  <c r="AJ40" i="8"/>
  <c r="AF41" i="8"/>
  <c r="AE41" i="8"/>
  <c r="AA41" i="8"/>
  <c r="Z41" i="8"/>
  <c r="AK39" i="8"/>
  <c r="AJ39" i="8"/>
  <c r="AF40" i="8"/>
  <c r="AE40" i="8"/>
  <c r="AA40" i="8"/>
  <c r="Z40" i="8"/>
  <c r="AK38" i="8"/>
  <c r="AJ38" i="8"/>
  <c r="AF39" i="8"/>
  <c r="AE39" i="8"/>
  <c r="AA37" i="8"/>
  <c r="Z37" i="8"/>
  <c r="AK2" i="8"/>
  <c r="AF38" i="8"/>
  <c r="AE38" i="8"/>
  <c r="AA39" i="8"/>
  <c r="Z39" i="8"/>
  <c r="AK37" i="8"/>
  <c r="AJ37" i="8"/>
  <c r="AF37" i="8"/>
  <c r="AE37" i="8"/>
  <c r="AA38" i="8"/>
  <c r="Z38" i="8"/>
  <c r="AK36" i="8"/>
  <c r="AJ36" i="8"/>
  <c r="AF36" i="8"/>
  <c r="AE36" i="8"/>
  <c r="AA36" i="8"/>
  <c r="Z36" i="8"/>
  <c r="AK35" i="8"/>
  <c r="AJ35" i="8"/>
  <c r="AF35" i="8"/>
  <c r="AE35" i="8"/>
  <c r="AG35" i="8" s="1"/>
  <c r="AA35" i="8"/>
  <c r="Z35" i="8"/>
  <c r="AK34" i="8"/>
  <c r="AJ34" i="8"/>
  <c r="AF13" i="8"/>
  <c r="AE13" i="8"/>
  <c r="Z34" i="8"/>
  <c r="AB34" i="8" s="1"/>
  <c r="AK33" i="8"/>
  <c r="AJ33" i="8"/>
  <c r="AF34" i="8"/>
  <c r="AE34" i="8"/>
  <c r="AA33" i="8"/>
  <c r="Z33" i="8"/>
  <c r="AK32" i="8"/>
  <c r="AJ32" i="8"/>
  <c r="AF33" i="8"/>
  <c r="AE33" i="8"/>
  <c r="AA32" i="8"/>
  <c r="Z32" i="8"/>
  <c r="AK31" i="8"/>
  <c r="AJ31" i="8"/>
  <c r="AF30" i="8"/>
  <c r="AE30" i="8"/>
  <c r="AA31" i="8"/>
  <c r="Z31" i="8"/>
  <c r="AK30" i="8"/>
  <c r="AJ30" i="8"/>
  <c r="AF32" i="8"/>
  <c r="AE32" i="8"/>
  <c r="AA30" i="8"/>
  <c r="Z30" i="8"/>
  <c r="AK29" i="8"/>
  <c r="AJ29" i="8"/>
  <c r="AF31" i="8"/>
  <c r="AE31" i="8"/>
  <c r="AA29" i="8"/>
  <c r="Z29" i="8"/>
  <c r="AK28" i="8"/>
  <c r="AJ28" i="8"/>
  <c r="AF29" i="8"/>
  <c r="AE29" i="8"/>
  <c r="AA28" i="8"/>
  <c r="Z28" i="8"/>
  <c r="AK27" i="8"/>
  <c r="AJ27" i="8"/>
  <c r="AF28" i="8"/>
  <c r="AE28" i="8"/>
  <c r="Z27" i="8"/>
  <c r="AB27" i="8" s="1"/>
  <c r="AK5" i="8"/>
  <c r="AJ5" i="8"/>
  <c r="AF19" i="8"/>
  <c r="AE19" i="8"/>
  <c r="AA26" i="8"/>
  <c r="Z26" i="8"/>
  <c r="AK26" i="8"/>
  <c r="AJ26" i="8"/>
  <c r="AF27" i="8"/>
  <c r="AE27" i="8"/>
  <c r="Z25" i="8"/>
  <c r="AB25" i="8" s="1"/>
  <c r="AK25" i="8"/>
  <c r="AJ25" i="8"/>
  <c r="AF26" i="8"/>
  <c r="AE26" i="8"/>
  <c r="AA24" i="8"/>
  <c r="Z24" i="8"/>
  <c r="AK24" i="8"/>
  <c r="AJ24" i="8"/>
  <c r="AF14" i="8"/>
  <c r="AE14" i="8"/>
  <c r="AA23" i="8"/>
  <c r="Z23" i="8"/>
  <c r="AK19" i="8"/>
  <c r="AJ19" i="8"/>
  <c r="AF25" i="8"/>
  <c r="AE25" i="8"/>
  <c r="AA22" i="8"/>
  <c r="Z22" i="8"/>
  <c r="AK23" i="8"/>
  <c r="AJ23" i="8"/>
  <c r="AF24" i="8"/>
  <c r="AE24" i="8"/>
  <c r="AA21" i="8"/>
  <c r="Z21" i="8"/>
  <c r="AK22" i="8"/>
  <c r="AJ22" i="8"/>
  <c r="AF23" i="8"/>
  <c r="AE23" i="8"/>
  <c r="Z20" i="8"/>
  <c r="AB20" i="8" s="1"/>
  <c r="AK14" i="8"/>
  <c r="AJ14" i="8"/>
  <c r="AF22" i="8"/>
  <c r="AE22" i="8"/>
  <c r="AA19" i="8"/>
  <c r="Z19" i="8"/>
  <c r="AK10" i="8"/>
  <c r="AJ10" i="8"/>
  <c r="AF21" i="8"/>
  <c r="AE21" i="8"/>
  <c r="AA18" i="8"/>
  <c r="Z18" i="8"/>
  <c r="AK21" i="8"/>
  <c r="AJ21" i="8"/>
  <c r="AF20" i="8"/>
  <c r="AE20" i="8"/>
  <c r="AA16" i="8"/>
  <c r="Z16" i="8"/>
  <c r="AK20" i="8"/>
  <c r="AJ20" i="8"/>
  <c r="AF18" i="8"/>
  <c r="AE18" i="8"/>
  <c r="AG18" i="8" s="1"/>
  <c r="AA10" i="8"/>
  <c r="Z10" i="8"/>
  <c r="AK18" i="8"/>
  <c r="AJ18" i="8"/>
  <c r="AF17" i="8"/>
  <c r="AE17" i="8"/>
  <c r="AA17" i="8"/>
  <c r="Z17" i="8"/>
  <c r="AK17" i="8"/>
  <c r="AJ17" i="8"/>
  <c r="AF16" i="8"/>
  <c r="AE16" i="8"/>
  <c r="AA15" i="8"/>
  <c r="Z15" i="8"/>
  <c r="AK16" i="8"/>
  <c r="AJ16" i="8"/>
  <c r="AF15" i="8"/>
  <c r="AE15" i="8"/>
  <c r="AA14" i="8"/>
  <c r="Z14" i="8"/>
  <c r="AK7" i="8"/>
  <c r="AJ7" i="8"/>
  <c r="AF12" i="8"/>
  <c r="AE12" i="8"/>
  <c r="AA13" i="8"/>
  <c r="Z13" i="8"/>
  <c r="AK15" i="8"/>
  <c r="AJ15" i="8"/>
  <c r="AF11" i="8"/>
  <c r="AE11" i="8"/>
  <c r="AA12" i="8"/>
  <c r="Z12" i="8"/>
  <c r="AK13" i="8"/>
  <c r="AJ13" i="8"/>
  <c r="AF7" i="8"/>
  <c r="AE7" i="8"/>
  <c r="Z11" i="8"/>
  <c r="AB11" i="8" s="1"/>
  <c r="AK12" i="8"/>
  <c r="AJ12" i="8"/>
  <c r="AF10" i="8"/>
  <c r="AE10" i="8"/>
  <c r="Z8" i="8"/>
  <c r="AB8" i="8" s="1"/>
  <c r="AK11" i="8"/>
  <c r="AJ11" i="8"/>
  <c r="AF9" i="8"/>
  <c r="AE9" i="8"/>
  <c r="Z7" i="8"/>
  <c r="AB7" i="8" s="1"/>
  <c r="AK9" i="8"/>
  <c r="AJ9" i="8"/>
  <c r="AF8" i="8"/>
  <c r="AE8" i="8"/>
  <c r="AA6" i="8"/>
  <c r="Z6" i="8"/>
  <c r="AK8" i="8"/>
  <c r="AJ8" i="8"/>
  <c r="AF5" i="8"/>
  <c r="AE5" i="8"/>
  <c r="AA5" i="8"/>
  <c r="Z5" i="8"/>
  <c r="AK4" i="8"/>
  <c r="AJ4" i="8"/>
  <c r="AF4" i="8"/>
  <c r="AE4" i="8"/>
  <c r="AA4" i="8"/>
  <c r="Z4" i="8"/>
  <c r="AK3" i="8"/>
  <c r="AJ3" i="8"/>
  <c r="AF2" i="8"/>
  <c r="AE2" i="8"/>
  <c r="AA2" i="8"/>
  <c r="Z2" i="8"/>
  <c r="J28" i="7"/>
  <c r="K28" i="7"/>
  <c r="K2" i="7"/>
  <c r="J2" i="7"/>
  <c r="K27" i="7"/>
  <c r="J27" i="7"/>
  <c r="K26" i="7"/>
  <c r="J26" i="7"/>
  <c r="K25" i="7"/>
  <c r="J25" i="7"/>
  <c r="K24" i="7"/>
  <c r="J24" i="7"/>
  <c r="K23" i="7"/>
  <c r="M23" i="7" s="1"/>
  <c r="J23" i="7"/>
  <c r="K22" i="7"/>
  <c r="J22" i="7"/>
  <c r="K21" i="7"/>
  <c r="J21" i="7"/>
  <c r="K20" i="7"/>
  <c r="J20" i="7"/>
  <c r="K19" i="7"/>
  <c r="J19" i="7"/>
  <c r="K18" i="7"/>
  <c r="J18" i="7"/>
  <c r="K17" i="7"/>
  <c r="J17" i="7"/>
  <c r="K16" i="7"/>
  <c r="J16" i="7"/>
  <c r="K15" i="7"/>
  <c r="M15" i="7" s="1"/>
  <c r="J15" i="7"/>
  <c r="K14" i="7"/>
  <c r="J14" i="7"/>
  <c r="K13" i="7"/>
  <c r="J13" i="7"/>
  <c r="K12" i="7"/>
  <c r="J12" i="7"/>
  <c r="K11" i="7"/>
  <c r="J11" i="7"/>
  <c r="K10" i="7"/>
  <c r="J10" i="7"/>
  <c r="K9" i="7"/>
  <c r="J9" i="7"/>
  <c r="K8" i="7"/>
  <c r="J8" i="7"/>
  <c r="K7" i="7"/>
  <c r="J7" i="7"/>
  <c r="K6" i="7"/>
  <c r="J6" i="7"/>
  <c r="K5" i="7"/>
  <c r="J5" i="7"/>
  <c r="K4" i="7"/>
  <c r="J4" i="7"/>
  <c r="K3" i="7"/>
  <c r="J3" i="7"/>
  <c r="S3" i="6"/>
  <c r="S2" i="6"/>
  <c r="M3" i="6"/>
  <c r="J2"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3" i="5"/>
  <c r="AJ8" i="4"/>
  <c r="AJ7" i="4"/>
  <c r="AJ6" i="4"/>
  <c r="AJ5" i="4"/>
  <c r="AJ4" i="4"/>
  <c r="AJ3" i="4"/>
  <c r="AJ2" i="4"/>
  <c r="L7" i="4"/>
  <c r="L6" i="4"/>
  <c r="L5" i="4"/>
  <c r="L4" i="4"/>
  <c r="L3" i="4"/>
  <c r="L2" i="4"/>
  <c r="P3" i="4"/>
  <c r="P2" i="4"/>
  <c r="K2" i="3"/>
  <c r="V4" i="2"/>
  <c r="U4" i="2"/>
  <c r="T4" i="2"/>
  <c r="S4" i="2"/>
  <c r="R4" i="2"/>
  <c r="V3" i="2"/>
  <c r="U3" i="2"/>
  <c r="T3" i="2"/>
  <c r="S3" i="2"/>
  <c r="R3" i="2"/>
  <c r="O4" i="1"/>
  <c r="O5" i="1"/>
  <c r="O6" i="1"/>
  <c r="O8" i="1"/>
  <c r="L2" i="3" l="1"/>
  <c r="M4" i="4"/>
  <c r="AL4" i="8"/>
  <c r="AL21" i="8"/>
  <c r="AL18" i="8"/>
  <c r="AG17" i="8"/>
  <c r="AG12" i="8"/>
  <c r="AG7" i="8"/>
  <c r="AB41" i="8"/>
  <c r="AB14" i="8"/>
  <c r="AB49" i="8"/>
  <c r="M29" i="7"/>
  <c r="M16" i="7"/>
  <c r="O7" i="7"/>
  <c r="M28" i="7"/>
  <c r="M5" i="4"/>
  <c r="AK2" i="4"/>
  <c r="M7" i="4"/>
  <c r="M6" i="4"/>
  <c r="M40" i="5"/>
  <c r="M34" i="5"/>
  <c r="M38" i="5"/>
  <c r="M6" i="5"/>
  <c r="M31" i="5"/>
  <c r="M5" i="5"/>
  <c r="M35" i="5"/>
  <c r="M29" i="5"/>
  <c r="M32" i="5"/>
  <c r="M7" i="5"/>
  <c r="M36" i="5"/>
  <c r="M4" i="5"/>
  <c r="M30" i="5"/>
  <c r="N30" i="5" s="1"/>
  <c r="AK6" i="4"/>
  <c r="AK3" i="4"/>
  <c r="AK4" i="4"/>
  <c r="AK5" i="4"/>
  <c r="M33" i="5"/>
  <c r="M9" i="7"/>
  <c r="M17" i="7"/>
  <c r="M25" i="7"/>
  <c r="AB19" i="8"/>
  <c r="AG38" i="8"/>
  <c r="M18" i="7"/>
  <c r="AB15" i="8"/>
  <c r="AL20" i="8"/>
  <c r="AG22" i="8"/>
  <c r="AB36" i="8"/>
  <c r="AG41" i="8"/>
  <c r="AG43" i="8"/>
  <c r="AL48" i="8"/>
  <c r="M37" i="5"/>
  <c r="M11" i="7"/>
  <c r="M19" i="7"/>
  <c r="P6" i="1"/>
  <c r="P4" i="1"/>
  <c r="M39" i="5"/>
  <c r="P7" i="1"/>
  <c r="M2" i="5"/>
  <c r="P5" i="1"/>
  <c r="M3" i="5"/>
  <c r="M5" i="7"/>
  <c r="AL8" i="8"/>
  <c r="AB29" i="8"/>
  <c r="AG13" i="8"/>
  <c r="M14" i="7"/>
  <c r="M22" i="7"/>
  <c r="AG2" i="8"/>
  <c r="AK8" i="4"/>
  <c r="AG26" i="8"/>
  <c r="AG28" i="8"/>
  <c r="AB30" i="8"/>
  <c r="AB39" i="8"/>
  <c r="AB18" i="8"/>
  <c r="AG19" i="8"/>
  <c r="AB2" i="8"/>
  <c r="AG16" i="8"/>
  <c r="AB16" i="8"/>
  <c r="AG27" i="8"/>
  <c r="AG6" i="8"/>
  <c r="AG39" i="8"/>
  <c r="AG40" i="8"/>
  <c r="AB45" i="8"/>
  <c r="AB53" i="8"/>
  <c r="AL16" i="8"/>
  <c r="AB22" i="8"/>
  <c r="AL32" i="8"/>
  <c r="AL42" i="8"/>
  <c r="AB48" i="8"/>
  <c r="AG53" i="8"/>
  <c r="AB21" i="8"/>
  <c r="AL31" i="8"/>
  <c r="AG8" i="8"/>
  <c r="AB43" i="8"/>
  <c r="AG52" i="8"/>
  <c r="AG25" i="8"/>
  <c r="AB44" i="8"/>
  <c r="AG48" i="8"/>
  <c r="AB51" i="8"/>
  <c r="AG31" i="8"/>
  <c r="AB10" i="8"/>
  <c r="AB9" i="8"/>
  <c r="AG37" i="8"/>
  <c r="AG15" i="8"/>
  <c r="AB13" i="8"/>
  <c r="AB46" i="8"/>
  <c r="AG51" i="8"/>
  <c r="AB37" i="8"/>
  <c r="AL41" i="8"/>
  <c r="AB50" i="8"/>
  <c r="AG5" i="8"/>
  <c r="AG36" i="8"/>
  <c r="AB23" i="8"/>
  <c r="AB31" i="8"/>
  <c r="AG46" i="8"/>
  <c r="AB24" i="8"/>
  <c r="AB47" i="8"/>
  <c r="AG21" i="8"/>
  <c r="AG10" i="8"/>
  <c r="AG30" i="8"/>
  <c r="AL46" i="8"/>
  <c r="AB52" i="8"/>
  <c r="AL5" i="8"/>
  <c r="AL44" i="8"/>
  <c r="AL52" i="8"/>
  <c r="AL9" i="8"/>
  <c r="AL10" i="8"/>
  <c r="AL39" i="8"/>
  <c r="AL27" i="8"/>
  <c r="AL51" i="8"/>
  <c r="AL14" i="8"/>
  <c r="AL28" i="8"/>
  <c r="AL36" i="8"/>
  <c r="AL26" i="8"/>
  <c r="AL3" i="8"/>
  <c r="AL19" i="8"/>
  <c r="AL12" i="8"/>
  <c r="AL38" i="8"/>
  <c r="AL23" i="8"/>
  <c r="AL34" i="8"/>
  <c r="AL49" i="8"/>
  <c r="AL29" i="8"/>
  <c r="AL37" i="8"/>
  <c r="AL47" i="8"/>
  <c r="AL35" i="8"/>
  <c r="AL25" i="8"/>
  <c r="AL50" i="8"/>
  <c r="AL17" i="8"/>
  <c r="AL45" i="8"/>
  <c r="AL30" i="8"/>
  <c r="AL53" i="8"/>
  <c r="AL22" i="8"/>
  <c r="AL40" i="8"/>
  <c r="AL11" i="8"/>
  <c r="AL7" i="8"/>
  <c r="AL33" i="8"/>
  <c r="AL43" i="8"/>
  <c r="AL15" i="8"/>
  <c r="AL13" i="8"/>
  <c r="AL24" i="8"/>
  <c r="AG32" i="8"/>
  <c r="AG29" i="8"/>
  <c r="AG45" i="8"/>
  <c r="AG50" i="8"/>
  <c r="AG14" i="8"/>
  <c r="AG34" i="8"/>
  <c r="AG47" i="8"/>
  <c r="AG4" i="8"/>
  <c r="AG3" i="8"/>
  <c r="AG24" i="8"/>
  <c r="AG33" i="8"/>
  <c r="AG9" i="8"/>
  <c r="AG20" i="8"/>
  <c r="AG42" i="8"/>
  <c r="AG11" i="8"/>
  <c r="AG23" i="8"/>
  <c r="AG44" i="8"/>
  <c r="AG49" i="8"/>
  <c r="AB12" i="8"/>
  <c r="AB33" i="8"/>
  <c r="AB26" i="8"/>
  <c r="AB5" i="8"/>
  <c r="AB6" i="8"/>
  <c r="AB38" i="8"/>
  <c r="AB32" i="8"/>
  <c r="AB28" i="8"/>
  <c r="AB17" i="8"/>
  <c r="AB35" i="8"/>
  <c r="AB3" i="8"/>
  <c r="AB4" i="8"/>
  <c r="AB40" i="8"/>
  <c r="M26" i="7"/>
  <c r="M21" i="7"/>
  <c r="M10" i="7"/>
  <c r="M27" i="7"/>
  <c r="M20" i="7"/>
  <c r="M12" i="7"/>
  <c r="M2" i="7"/>
  <c r="M13" i="7"/>
  <c r="M3" i="7"/>
  <c r="M4" i="7"/>
  <c r="M7" i="7"/>
  <c r="M8" i="7"/>
  <c r="M24" i="7"/>
  <c r="M6" i="7"/>
  <c r="AK7" i="4"/>
  <c r="AL55" i="8" l="1"/>
  <c r="AG55" i="8"/>
  <c r="P8" i="7"/>
  <c r="N7" i="5"/>
  <c r="N3" i="5"/>
  <c r="N37" i="5"/>
  <c r="N33" i="5"/>
  <c r="N38" i="5"/>
  <c r="N31" i="5"/>
  <c r="N6" i="5"/>
  <c r="N35" i="5"/>
  <c r="N2" i="5"/>
  <c r="N40" i="5"/>
  <c r="N39" i="5"/>
  <c r="N5" i="5"/>
  <c r="N34" i="5"/>
  <c r="N4" i="5"/>
  <c r="N32" i="5"/>
  <c r="P7" i="7"/>
  <c r="N29" i="5"/>
  <c r="N36" i="5"/>
</calcChain>
</file>

<file path=xl/sharedStrings.xml><?xml version="1.0" encoding="utf-8"?>
<sst xmlns="http://schemas.openxmlformats.org/spreadsheetml/2006/main" count="4876" uniqueCount="620">
  <si>
    <t xml:space="preserve">Year </t>
  </si>
  <si>
    <t>Month</t>
  </si>
  <si>
    <t>Day</t>
  </si>
  <si>
    <t>State</t>
  </si>
  <si>
    <t>City</t>
  </si>
  <si>
    <t>Attacker Name</t>
  </si>
  <si>
    <t>Connecticut</t>
  </si>
  <si>
    <t>Newington</t>
  </si>
  <si>
    <t>Matthew Beck</t>
  </si>
  <si>
    <t>Arkansas</t>
  </si>
  <si>
    <t>Jonesboro</t>
  </si>
  <si>
    <t>Mitchell Scott Johnson; Andrew Douglas Golden</t>
  </si>
  <si>
    <t>Colorado</t>
  </si>
  <si>
    <t>Columbine</t>
  </si>
  <si>
    <t>Eric Harris; Dylan Klebold</t>
  </si>
  <si>
    <t>Nevada</t>
  </si>
  <si>
    <t>Las Vegas</t>
  </si>
  <si>
    <t>Zane Floyd</t>
  </si>
  <si>
    <t>Georgia</t>
  </si>
  <si>
    <t>Acworth</t>
  </si>
  <si>
    <t>Mark Barton</t>
  </si>
  <si>
    <t>Texas</t>
  </si>
  <si>
    <t>Fort Worth</t>
  </si>
  <si>
    <t>Larry Gene Ashbrook</t>
  </si>
  <si>
    <t>Hawaii</t>
  </si>
  <si>
    <t>Honolulu</t>
  </si>
  <si>
    <t>Byran Koji Uyesugi</t>
  </si>
  <si>
    <t>Florida</t>
  </si>
  <si>
    <t>Tampa</t>
  </si>
  <si>
    <t>Silvio Izquierdo-Leyva</t>
  </si>
  <si>
    <t>Massachusetts</t>
  </si>
  <si>
    <t>Wakefield</t>
  </si>
  <si>
    <t>Michael McDermott</t>
  </si>
  <si>
    <t>Illinois</t>
  </si>
  <si>
    <t>Melrose Park</t>
  </si>
  <si>
    <t>William Baker</t>
  </si>
  <si>
    <t>Indiana</t>
  </si>
  <si>
    <t>South Bend</t>
  </si>
  <si>
    <t>William Lockey</t>
  </si>
  <si>
    <t>Alabama</t>
  </si>
  <si>
    <t>Huntsville</t>
  </si>
  <si>
    <t>Emanuel Burl Patterson</t>
  </si>
  <si>
    <t>Mississippi</t>
  </si>
  <si>
    <t>Meridian</t>
  </si>
  <si>
    <t>Doug Williams</t>
  </si>
  <si>
    <t>Chicago</t>
  </si>
  <si>
    <t>Salvador Tapia Solis</t>
  </si>
  <si>
    <t>Idaho</t>
  </si>
  <si>
    <t>Oldtown</t>
  </si>
  <si>
    <t>Ralph R. Reeves</t>
  </si>
  <si>
    <t>Missouri</t>
  </si>
  <si>
    <t>Kansas City</t>
  </si>
  <si>
    <t>Elijah Brown</t>
  </si>
  <si>
    <t>Wisconsin</t>
  </si>
  <si>
    <t>Birchwood</t>
  </si>
  <si>
    <t>Chai Soua Vang</t>
  </si>
  <si>
    <t>Ohio</t>
  </si>
  <si>
    <t>Columbus</t>
  </si>
  <si>
    <t>Nathan Gale</t>
  </si>
  <si>
    <t>Brookfield</t>
  </si>
  <si>
    <t>Terry Ratzmann</t>
  </si>
  <si>
    <t>Minnesota</t>
  </si>
  <si>
    <t>Red Lake</t>
  </si>
  <si>
    <t>Jeffrey Weise</t>
  </si>
  <si>
    <t>California</t>
  </si>
  <si>
    <t xml:space="preserve">Goleta </t>
  </si>
  <si>
    <t>Jennifer San Marco</t>
  </si>
  <si>
    <t>Washington</t>
  </si>
  <si>
    <t xml:space="preserve">Seattle </t>
  </si>
  <si>
    <t>Kyle Aaron HUFF</t>
  </si>
  <si>
    <t>Louisiana</t>
  </si>
  <si>
    <t>Baton Rouge</t>
  </si>
  <si>
    <t>Anthony Bell</t>
  </si>
  <si>
    <t>Pennsylvania</t>
  </si>
  <si>
    <t>Nickel Mines</t>
  </si>
  <si>
    <t>Charles Carl Roberts IV</t>
  </si>
  <si>
    <t>Utah</t>
  </si>
  <si>
    <t>Salt Lake City</t>
  </si>
  <si>
    <t>Sulejman Talovic</t>
  </si>
  <si>
    <t>Virginia</t>
  </si>
  <si>
    <t>Blacksburg</t>
  </si>
  <si>
    <t>Seung-Hui Cho</t>
  </si>
  <si>
    <t>Crandon</t>
  </si>
  <si>
    <t>Tyler James Peterson</t>
  </si>
  <si>
    <t>Nebraska</t>
  </si>
  <si>
    <t>Omaha</t>
  </si>
  <si>
    <t>Robert A. Hawkins</t>
  </si>
  <si>
    <t>Kirkwood</t>
  </si>
  <si>
    <t>Charles Lee Thornton</t>
  </si>
  <si>
    <t>DeKalb</t>
  </si>
  <si>
    <t>Steven Phillip Kazmierczak</t>
  </si>
  <si>
    <t>Santa Maria</t>
  </si>
  <si>
    <t>Lee Leeds</t>
  </si>
  <si>
    <t>Kentucky</t>
  </si>
  <si>
    <t>Henderson</t>
  </si>
  <si>
    <t>Wesley Neal Higdon</t>
  </si>
  <si>
    <t>North Carolina</t>
  </si>
  <si>
    <t>Carthage</t>
  </si>
  <si>
    <t>Robert Stewart</t>
  </si>
  <si>
    <t>New York</t>
  </si>
  <si>
    <t>Binghamton</t>
  </si>
  <si>
    <t>Jiverly A. Wong</t>
  </si>
  <si>
    <t>Fort Hood</t>
  </si>
  <si>
    <t>Nidal Malik Hasan</t>
  </si>
  <si>
    <t>Parkland</t>
  </si>
  <si>
    <t>Maurice Clemmons</t>
  </si>
  <si>
    <t>Hialeah</t>
  </si>
  <si>
    <t>Gerardo Regalado</t>
  </si>
  <si>
    <t>Manchester</t>
  </si>
  <si>
    <t>Omar Sheriff Thornton</t>
  </si>
  <si>
    <t>Arizona</t>
  </si>
  <si>
    <t>Tucson</t>
  </si>
  <si>
    <t>Jared Lee Loughner</t>
  </si>
  <si>
    <t>Carson City </t>
  </si>
  <si>
    <t>Eduardo Sencion</t>
  </si>
  <si>
    <t>Seal Beach</t>
  </si>
  <si>
    <t>Scott Evans Dekraai</t>
  </si>
  <si>
    <t>Norcross</t>
  </si>
  <si>
    <t>Jeong Soo Paek</t>
  </si>
  <si>
    <t>Oakland</t>
  </si>
  <si>
    <t>One L. Goh</t>
  </si>
  <si>
    <t>Seattle</t>
  </si>
  <si>
    <t>Ian Lee Stawicki</t>
  </si>
  <si>
    <t>Aurora</t>
  </si>
  <si>
    <t>James Eagan Holmes</t>
  </si>
  <si>
    <t>Oak Creek</t>
  </si>
  <si>
    <t>Wade Michael Page</t>
  </si>
  <si>
    <t>Minneapolis</t>
  </si>
  <si>
    <t>Andrew Engeldinger</t>
  </si>
  <si>
    <t>Newtown</t>
  </si>
  <si>
    <t>Adam Peter Lanza</t>
  </si>
  <si>
    <t>Puerto Rico</t>
  </si>
  <si>
    <t>Aguas Buenas</t>
  </si>
  <si>
    <t>Unknown</t>
  </si>
  <si>
    <t>Washington D.C.</t>
  </si>
  <si>
    <t>Aaron Alexis</t>
  </si>
  <si>
    <t>Alturas</t>
  </si>
  <si>
    <t>Cherie Lash a.k.a Cherie Roads</t>
  </si>
  <si>
    <t>Marysville</t>
  </si>
  <si>
    <t>Jaylen Fryberg</t>
  </si>
  <si>
    <t>South Carolina</t>
  </si>
  <si>
    <t>Charleston</t>
  </si>
  <si>
    <t>Dylann Storm Roof</t>
  </si>
  <si>
    <t>Tennessee</t>
  </si>
  <si>
    <t>Chattanooga</t>
  </si>
  <si>
    <t>Mohammod Youssuf Abdulazeez</t>
  </si>
  <si>
    <t>Oregon</t>
  </si>
  <si>
    <t>Roseburg</t>
  </si>
  <si>
    <t>Christopher Sean Harper-Mercer</t>
  </si>
  <si>
    <t>San Bernardino</t>
  </si>
  <si>
    <t>Syed Rizwan Farook; Tashfeen Malik</t>
  </si>
  <si>
    <t>Michigan</t>
  </si>
  <si>
    <t>Kalamazoo</t>
  </si>
  <si>
    <t>Jason B. Dalton</t>
  </si>
  <si>
    <t>Orlando</t>
  </si>
  <si>
    <t>Omar Mateen</t>
  </si>
  <si>
    <t>Dallas</t>
  </si>
  <si>
    <t>Micah Xavier Johnson</t>
  </si>
  <si>
    <t>Burlington</t>
  </si>
  <si>
    <t>Arcan Cetin</t>
  </si>
  <si>
    <t>Fort Lauderdale</t>
  </si>
  <si>
    <t>Esteban Santiago</t>
  </si>
  <si>
    <t>John Robert Neumann, Jr.</t>
  </si>
  <si>
    <t>Stephen Craig Paddock</t>
  </si>
  <si>
    <t>Sutherland Springs</t>
  </si>
  <si>
    <t>Devin Patrick Kelley</t>
  </si>
  <si>
    <t>Melcroft</t>
  </si>
  <si>
    <t>Timothy O’Brien Smith</t>
  </si>
  <si>
    <t>Pompano Beach (Parkland)</t>
  </si>
  <si>
    <t>Nikolas J. Cruz</t>
  </si>
  <si>
    <t>Antioch</t>
  </si>
  <si>
    <t>Travis Reinking</t>
  </si>
  <si>
    <t>Santa Fe</t>
  </si>
  <si>
    <t>Dimitrios Pagourtzis</t>
  </si>
  <si>
    <t>Maryland</t>
  </si>
  <si>
    <t>Annapolis</t>
  </si>
  <si>
    <t>Jarrod Ramos</t>
  </si>
  <si>
    <t>Pittsburgh</t>
  </si>
  <si>
    <t>Robert Bowers</t>
  </si>
  <si>
    <t>Thousand Oaks</t>
  </si>
  <si>
    <t>Ian David Long</t>
  </si>
  <si>
    <t>Sebring</t>
  </si>
  <si>
    <t>Zephen Xaver</t>
  </si>
  <si>
    <t>Gary Montez Martin</t>
  </si>
  <si>
    <t>Virginia Beach</t>
  </si>
  <si>
    <t>DeWayne Craddock</t>
  </si>
  <si>
    <t>El Paso</t>
  </si>
  <si>
    <t>Patrick Wood Crusius</t>
  </si>
  <si>
    <t>Dayton</t>
  </si>
  <si>
    <t>Connor Stephen Betts</t>
  </si>
  <si>
    <t>Milwaukee</t>
  </si>
  <si>
    <t>Anthony N. Ferrill</t>
  </si>
  <si>
    <t>Springfield</t>
  </si>
  <si>
    <t>Joaquin S. Roman</t>
  </si>
  <si>
    <t>Atlanta</t>
  </si>
  <si>
    <t>Robert Aaron Long</t>
  </si>
  <si>
    <t>Boulder</t>
  </si>
  <si>
    <t>Ahmad Al Aliwi Alissa</t>
  </si>
  <si>
    <t>Orange</t>
  </si>
  <si>
    <t>Aminadab Gaxiola González</t>
  </si>
  <si>
    <t>Indianapolis</t>
  </si>
  <si>
    <t>Brandon Scott Hole</t>
  </si>
  <si>
    <t>San Jose</t>
  </si>
  <si>
    <t>Samuel James Cassidy</t>
  </si>
  <si>
    <t>Saint Paul</t>
  </si>
  <si>
    <t>Antoine Darnique Suggs</t>
  </si>
  <si>
    <t>Tacoma</t>
  </si>
  <si>
    <t>Malek Dominique Pate</t>
  </si>
  <si>
    <t>Oxford</t>
  </si>
  <si>
    <t>Ethan Crumbley</t>
  </si>
  <si>
    <t>Arden-Arcade</t>
  </si>
  <si>
    <t>David Mora Rojas</t>
  </si>
  <si>
    <t>Buffalo</t>
  </si>
  <si>
    <t>Payton S. Gendron</t>
  </si>
  <si>
    <t>Uvalde</t>
  </si>
  <si>
    <t>Salvador Rolando Ramos</t>
  </si>
  <si>
    <t>Oklahoma</t>
  </si>
  <si>
    <t>Tulsa</t>
  </si>
  <si>
    <t>Michael Louis</t>
  </si>
  <si>
    <t>Highland Park</t>
  </si>
  <si>
    <t>Robert Eugene Crimo III</t>
  </si>
  <si>
    <t>Raleigh</t>
  </si>
  <si>
    <t>Austin Thompson</t>
  </si>
  <si>
    <t>Colorado Springs</t>
  </si>
  <si>
    <t>Anderson Lee Aldrich</t>
  </si>
  <si>
    <t>Chesapeake</t>
  </si>
  <si>
    <t>Andre M. Bing</t>
  </si>
  <si>
    <t>Monterey Park</t>
  </si>
  <si>
    <t>Huu Can Tran</t>
  </si>
  <si>
    <t>Half Moon Bay</t>
  </si>
  <si>
    <t>Chunli Zhao</t>
  </si>
  <si>
    <t>Nashville</t>
  </si>
  <si>
    <t>Audrey Elizabeth Hale</t>
  </si>
  <si>
    <t>Louisville</t>
  </si>
  <si>
    <t>Connor Sturgeon</t>
  </si>
  <si>
    <t>Allen</t>
  </si>
  <si>
    <t>Mauricio Garcia</t>
  </si>
  <si>
    <t>Philadelphia</t>
  </si>
  <si>
    <t>Kimbrady Carriker</t>
  </si>
  <si>
    <t>Maine</t>
  </si>
  <si>
    <t>Lewiston</t>
  </si>
  <si>
    <t>Robert Card</t>
  </si>
  <si>
    <t>Fordyce</t>
  </si>
  <si>
    <t>Travis Eugene Posey</t>
  </si>
  <si>
    <t>Forest Park</t>
  </si>
  <si>
    <t>Rhanni Davis</t>
  </si>
  <si>
    <t>Winder</t>
  </si>
  <si>
    <t>Colt Gray</t>
  </si>
  <si>
    <t>Murders only with Handgun</t>
  </si>
  <si>
    <t>Murders only with Rifles</t>
  </si>
  <si>
    <t>Murders only with Shotguns</t>
  </si>
  <si>
    <t>Handgun &amp; Rifle</t>
  </si>
  <si>
    <t>Handgun &amp; Shotgun</t>
  </si>
  <si>
    <t>All three types of Weapons</t>
  </si>
  <si>
    <t>Any Rifle used</t>
  </si>
  <si>
    <t>Rifle &amp; Shotgun</t>
  </si>
  <si>
    <t>Total Killed</t>
  </si>
  <si>
    <t>Killed in public</t>
  </si>
  <si>
    <t>Number of attacks</t>
  </si>
  <si>
    <t>Total Killed per Mass Public Shooting</t>
  </si>
  <si>
    <t>Not a Gun Free Zone</t>
  </si>
  <si>
    <t>Gun Free Zone</t>
  </si>
  <si>
    <t>Age of Perpetrator</t>
  </si>
  <si>
    <t>Race</t>
  </si>
  <si>
    <t>Gender</t>
  </si>
  <si>
    <t>White</t>
  </si>
  <si>
    <t>Male</t>
  </si>
  <si>
    <t>Asian</t>
  </si>
  <si>
    <t>Hispanic</t>
  </si>
  <si>
    <t>Black</t>
  </si>
  <si>
    <t>American Indian</t>
  </si>
  <si>
    <t>Female</t>
  </si>
  <si>
    <t>Middle Eastern</t>
  </si>
  <si>
    <t>Mitchell Scott Johnson</t>
  </si>
  <si>
    <t>Andrew Douglas Golden</t>
  </si>
  <si>
    <t>Eric Harris</t>
  </si>
  <si>
    <t>Dylan Klebold</t>
  </si>
  <si>
    <t>Syed Rizwan Farook</t>
  </si>
  <si>
    <t>Tashfeen Malik</t>
  </si>
  <si>
    <t>Shooter Race</t>
  </si>
  <si>
    <t>Shooter Gender</t>
  </si>
  <si>
    <t>Victims killed-White</t>
  </si>
  <si>
    <t>Victims killed-Black</t>
  </si>
  <si>
    <t>Victims killed-Hispanic</t>
  </si>
  <si>
    <t>Victims killed-Asian</t>
  </si>
  <si>
    <t>Victims killed-Middle Eastern</t>
  </si>
  <si>
    <t>Victims killed-Native American</t>
  </si>
  <si>
    <t>Victims killed-Race Unknown</t>
  </si>
  <si>
    <t>Victim Race</t>
  </si>
  <si>
    <t># of Mass Public Shooters</t>
  </si>
  <si>
    <t>Under 21</t>
  </si>
  <si>
    <t>21 to 30</t>
  </si>
  <si>
    <t>31 to 40</t>
  </si>
  <si>
    <t>41 to 50</t>
  </si>
  <si>
    <t>51 to 60</t>
  </si>
  <si>
    <t>Over 60</t>
  </si>
  <si>
    <t>11 to 15</t>
  </si>
  <si>
    <t>16 to 20</t>
  </si>
  <si>
    <t>21 to 25</t>
  </si>
  <si>
    <t>26 to 30</t>
  </si>
  <si>
    <t>31 to 35</t>
  </si>
  <si>
    <t>36 to 40</t>
  </si>
  <si>
    <t>41 to 45</t>
  </si>
  <si>
    <t>46 to 50</t>
  </si>
  <si>
    <t>51 to 55</t>
  </si>
  <si>
    <t>56 to 60</t>
  </si>
  <si>
    <t>61 to 65</t>
  </si>
  <si>
    <t>Over 65</t>
  </si>
  <si>
    <t>Seeing mental health care professionals prior to attack</t>
  </si>
  <si>
    <t>Suicide</t>
  </si>
  <si>
    <t>Killed by police</t>
  </si>
  <si>
    <t>Have seen mental health care professionals prior to attack</t>
  </si>
  <si>
    <t>Have not seen mental health care professionals prior to attack</t>
  </si>
  <si>
    <t>Lived</t>
  </si>
  <si>
    <t>Number of Mass Public Shootings</t>
  </si>
  <si>
    <t>Number Murdered in Mass Public Shootings</t>
  </si>
  <si>
    <t>Avg</t>
  </si>
  <si>
    <t>Number of People Murdered per Attack</t>
  </si>
  <si>
    <t>Population Estimate (as of July 1, 2020)</t>
  </si>
  <si>
    <t>per million</t>
  </si>
  <si>
    <t>Alaska</t>
  </si>
  <si>
    <t>Delaware</t>
  </si>
  <si>
    <t>Iowa</t>
  </si>
  <si>
    <t>Kansas</t>
  </si>
  <si>
    <t>Montana</t>
  </si>
  <si>
    <t>New Hampshire</t>
  </si>
  <si>
    <t>New Jersey</t>
  </si>
  <si>
    <t>New Mexico</t>
  </si>
  <si>
    <t>North Dakota</t>
  </si>
  <si>
    <t>Rhode Island</t>
  </si>
  <si>
    <t>South Dakota</t>
  </si>
  <si>
    <t>Vermont</t>
  </si>
  <si>
    <t>West Virginia</t>
  </si>
  <si>
    <t>Wyoming</t>
  </si>
  <si>
    <t>Whether they served in the military</t>
  </si>
  <si>
    <t>Whether they served in the military dummy</t>
  </si>
  <si>
    <t>military info source</t>
  </si>
  <si>
    <t>No mention of being served in the military</t>
  </si>
  <si>
    <t>After attending high school, Floyd enlisted in the United States Marine Corps.</t>
  </si>
  <si>
    <t>https://web.archive.org/web/20030831232824/http://www.reviewjournal.com/lvrj_home/2000/Jan-08-Sat-2000/news/12709478.html</t>
  </si>
  <si>
    <t>Records show that Mr. Ashbrook had a spotty education record and was in and out of the United States Navy. He enrolled in Tarrant County College in 1971, when he was 19, taking classes in remedial English, creative design, math, guitar and physical education. He served at least two stints in the Navy, the second from 1977 to 1983, said a spokesman for the Department of Veterans Affairs in Dallas. In the Navy, he was a sonar operator on a P-3 Orion plane that tracks and destroys enemy submarines.</t>
  </si>
  <si>
    <t>https://www.nytimes.com/1999/09/17/us/deaths-in-a-church-the-overview-an-angry-mystery-man-who-brought-death.html</t>
  </si>
  <si>
    <t>After graduation, McDermott signed up for a six-year hitch in the US Navy, where he joined the submarine corps and became an electrician.</t>
  </si>
  <si>
    <t>https://www.deseret.com/2001/1/5/19562078/massacre-suspect-suffered-a-breakdown-in-80s</t>
  </si>
  <si>
    <t>Chai Vang spent six years in the California National Guard, earning a sharpshooter's badge.</t>
  </si>
  <si>
    <t>https://murderpedia.org/male.V/v/vang-chai-soua.htm</t>
  </si>
  <si>
    <t xml:space="preserve">In February 2002, Gale enlisted in the United States Marine Corps. Nathan Gale, was released from the Marines in 2003 after the military diagnosed the disorder. </t>
  </si>
  <si>
    <t>https://en.wikipedia.org/wiki/Columbus_nightclub_shooting; https://www.cbsnews.com/news/mom-of-concert-killer-he-was-sick/</t>
  </si>
  <si>
    <t>Served in the U.S. Coast Guard from 1978 to 1982 and was honorably discharged</t>
  </si>
  <si>
    <t>https://www.gmtoday.com/the_freeman/news/a-trail-of-blood-tears-and-questions/article_1d5c51f5-d88d-5a1e-bedc-35a2ed0817ed.html</t>
  </si>
  <si>
    <t>San Marco had previously worked as a dispatcher for the Santa Barbara Police Department in the mid-1990s, a job for which she underwent a background check and psychological evaluation.</t>
  </si>
  <si>
    <t>https://www.cbsnews.com/news/postal-shooters-bizarre-behavior/</t>
  </si>
  <si>
    <t>Tyler James Peterson was a full-time deputy in the Forest County Sheriff's Department and a part-time officer with the Crandon Police Department.</t>
  </si>
  <si>
    <t>https://en.wikipedia.org/wiki/Crandon_shooting</t>
  </si>
  <si>
    <t>In the summer of 2007, Hawkins tried to enlist in the U.S. Army but was turned down on account of his mental health record.</t>
  </si>
  <si>
    <t>http://edition.cnn.com/2007/US/12/06/omaha.shooting/</t>
  </si>
  <si>
    <t>He enlisted in the United States Army in September 2001, and was discharged before completing basic training in February 2002 for lying on his application about his mental illness.</t>
  </si>
  <si>
    <t>https://murderpedia.org/male.K/k/kazmierczak.htm</t>
  </si>
  <si>
    <t>Former member of the National Guard</t>
  </si>
  <si>
    <t>https://www.reuters.com/article/us-crime-shooting-ncarolina/man-convicted-of-killing-eight-at-north-carolina-nursing-home-idUSTRE78300J20110904</t>
  </si>
  <si>
    <t>Hasan joined the United States Army immediately after high school in 1988 and served eight years as an enlisted soldier while attending college.</t>
  </si>
  <si>
    <t>https://en.wikipedia.org/wiki/Nidal_Hasan</t>
  </si>
  <si>
    <t>U.S. Army officials said that Loughner had attempted to enlist in 2008, but his application had been rejected as "unqualified" for service. An administration official indicated to the media that Loughner had failed a drug test.</t>
  </si>
  <si>
    <t>https://en.wikipedia.org/wiki/2011_Tucson_shooting</t>
  </si>
  <si>
    <t>He had never been in the military.</t>
  </si>
  <si>
    <t>https://www.cbsnews.com/news/ihop-gunman-eduardo-sencion-had-mental-issues-says-family/</t>
  </si>
  <si>
    <t>Scott Evans Dekraai was a former tugboat crewman who served in the military.</t>
  </si>
  <si>
    <t>https://www.nbclosangeles.com/news/local/Seal-Beach-Shooting-Suspect-Suffered-from-PSTD-131817403.html</t>
  </si>
  <si>
    <t>He joined the U.S. Army after graduating high school, but the Army honorably discharged him after about a year, he said.</t>
  </si>
  <si>
    <t>https://www.oregonlive.com/pacific-northwest-news/2012/05/father_of_seattle_gunman_im_so.html</t>
  </si>
  <si>
    <t>He served in the U.S. Army from April 1992 through October 1998, In the Army, Page had learned to repair the Hawk missile system, before becoming a psychological operations specialist. He was demoted and received a general discharge for "patterns of misconduct," including being drunk while on duty and going absent without leave.</t>
  </si>
  <si>
    <t>https://en.wikipedia.org/wiki/Wisconsin_Sikh_temple_shooting</t>
  </si>
  <si>
    <t>He joined the United States Navy in May 2007, and served in Fleet Logistics Support Squadron 46 at Naval Air Station Joint Reserve Base Fort Worth. His rating was aviation electrician's mate and he had attained the rank of petty officer third class when he was honorably discharged from the Navy on January 31, 2011, although the Navy originally intended for him to receive a general discharge.</t>
  </si>
  <si>
    <t>https://en.wikipedia.org/wiki/Washington_Navy_Yard_shooting#Perpetrator</t>
  </si>
  <si>
    <t>Harper-Mercer joined the U.S. Army in 2008, but was discharged after five weeks for his failure to meet the "minimum administrative standards" of basic training at Fort Jackson, South Carolina.</t>
  </si>
  <si>
    <t>https://en.wikipedia.org/wiki/Umpqua_Community_College_shooting#Reactions</t>
  </si>
  <si>
    <t>Orlando shooter Omar Mateen worked for the Florida Department of Corrections for six months.</t>
  </si>
  <si>
    <t>https://www.ajc.com/news/national/orlando-mass-shooter-omar-mateen-worked-department-corrections/UKveKB2LvJg9UcyBjSS9hL/</t>
  </si>
  <si>
    <t>Immediately after high school, Johnson enlisted in the U.S. Army Reserve and served from March 2009 to April 2015 as a 12W carpentry and masonry specialist.</t>
  </si>
  <si>
    <t>https://en.wikipedia.org/wiki/2016_shooting_of_Dallas_police_officers#Perpetrator</t>
  </si>
  <si>
    <t>Between January and August of 2016, Cetin inquired about enlisting in the Army, Navy and Marine Corps, the documents show. Based on his arrest record for domestic violence, as well as a judge’s order forbidding him to possess firearms, all three branches informed him he was not qualified for service, the documents show.</t>
  </si>
  <si>
    <t>https://www.spokesman.com/stories/2016/nov/23/documents-detail-cascade-mall-shooting-suspects-at/</t>
  </si>
  <si>
    <t>He joined the Puerto Rico National Guard on December 14, 2007, and served in the Iraq War from April 23, 2010, to February 19, 2011, as a combat engineer. He later served in the Alaska Army National Guard from November 21, 2014, until receiving a general discharge in August 2016 for "unsatisfactory performance." He was a private first class and received ten awards during his time in the military.</t>
  </si>
  <si>
    <t>https://en.wikipedia.org/wiki/Fort_Lauderdale_airport_shooting#Perpetrator</t>
  </si>
  <si>
    <t>John Robert Neumann Jr. (1971 – June 5, 2017) received an honorable discharge from the U.S. Army in 1999.</t>
  </si>
  <si>
    <t>https://en.wikipedia.org/wiki/Orlando_factory_shooting#Perpetrator; https://www.cnn.com/2017/06/05/us/orlando-fatalities/index.html</t>
  </si>
  <si>
    <t>After graduating, Kelley enlisted in the United States Air Force. He served in logistics readiness at Holloman Air Force Base in New Mexico from 2009 until 2014.</t>
  </si>
  <si>
    <t>https://en.wikipedia.org/wiki/Sutherland_Springs_church_shooting#Perpetrator</t>
  </si>
  <si>
    <t>Cruz was a member of the Junior Reserve Officers' Training Corps (JROTC) and had received multiple awards "including academic achievement for maintaining an A grade in JROTC and Bs in other subjects", according to CNN.</t>
  </si>
  <si>
    <t>https://en.wikipedia.org/wiki/Stoneman_Douglas_High_School_shooting#Suspect</t>
  </si>
  <si>
    <t>No mention of being served in the military, but many people in Jarrod’s family have served in the military.</t>
  </si>
  <si>
    <t>https://heavy.com/news/2018/06/jarrod-ramos-family-parents/</t>
  </si>
  <si>
    <t>Long served in the United States Marine Corps from August 2008 to March 2013, and had gone to Afghanistan from November 2010 to June 2011.</t>
  </si>
  <si>
    <t>https://en.wikipedia.org/wiki/Thousand_Oaks_shooting</t>
  </si>
  <si>
    <t>He was identified as a former Florida Department of Corrections correctional officer trainee, with the Avon Park Correctional Institution near the Avon Park Air Force Range but resigned on January 9, 2019. Xaver indicated he never served in the military.</t>
  </si>
  <si>
    <t>Between 1996 and 2002, he served in the Virginia Army National Guard in Norfolk as a cannon crew member with the First Battalion, 111th Field Artillery Regiment. At the time of his discharge he held the rank of Specialist (E-4) and had not been deployed for combat service.</t>
  </si>
  <si>
    <t>https://en.wikipedia.org/wiki/Virginia_Beach_shooting#Perpetrator</t>
  </si>
  <si>
    <t>No mention of being served in the military; participated in Bellbrook’s Junior ROTC military program</t>
  </si>
  <si>
    <t>https://www.daytondailynews.com/news/local/things-about-dayton-shooter-connor-betts/8xF8axt7dwU0LfpFDZRwnK/</t>
  </si>
  <si>
    <t>He served in the U.S. Coast Guard from 1987 to 1991 and was honorably discharged, according to Rick Flowers of Milwaukee County Veterans' Services.</t>
  </si>
  <si>
    <t>https://www.columbiadailyherald.com/zz/news/20200227/shooter-at-milwaukee-molson-coors-had-long-running-dispute-with-co-worker#:~:text=Ferrill%20was%20a%20licensed%20industrial,of%20Milwaukee%20County%20Veterans'%20Services.</t>
  </si>
  <si>
    <t>In the manifesto, the author writes he has no military background.</t>
  </si>
  <si>
    <t>https://crimeresearch.org/wp-content/uploads/2022/05/spree-killer-manifesto.pdf</t>
  </si>
  <si>
    <t>Aldrich, who was largely raised by their grandparents, wanted to join the military as a teenager but decided it wasn’t going to happen, the transcripts show.</t>
  </si>
  <si>
    <t>https://apnews.com/article/colorado-springs-7c154b07dd3dd67355469f667a09a3d5</t>
  </si>
  <si>
    <t>Garcia entered the Army in June 2008, but he was not given a specific job, called a military occupational specialty. He was terminated after three months and did not complete basic training. The gunman was removed due to concerns about his mental health. Garcia was separated because of designated physical or mental health conditions, according to an Army official.</t>
  </si>
  <si>
    <t>https://www.cnn.com/2023/05/08/us/mauricio-garcia-allen-texas-shooting/index.html</t>
  </si>
  <si>
    <t>Sgt. 1st Class Robert R. Card II is a Petroleum Supply Specialist in the Army Reserve, enlisting in December 2002. He has no combat deployments. His awards include the Army Achievement Medal, Army Reserve Component Achievement Medal x2, Humanitarian Service Medal, National Defense Service Medal and Army Service Ribbon.</t>
  </si>
  <si>
    <t>https://www.newsweek.com/robert-card-military-background-maine-mass-shooting-1838476</t>
  </si>
  <si>
    <t>Served in the military</t>
  </si>
  <si>
    <t>Yes</t>
  </si>
  <si>
    <t>No</t>
  </si>
  <si>
    <t>White Supremacist</t>
  </si>
  <si>
    <t>Trans</t>
  </si>
  <si>
    <t>Not Trans</t>
  </si>
  <si>
    <t>Percent of Mass Public Shootings by Trans Individuals</t>
  </si>
  <si>
    <t>Ratio of Attacks by these groups to their shares of the population</t>
  </si>
  <si>
    <t>gun source</t>
  </si>
  <si>
    <t>How they obtained the gun(s)</t>
  </si>
  <si>
    <t>https://www.nytimes.com/2001/01/14/us/gun-control-laws-concerning-the-mentally-ill-are-faulted.html; https://www.saf.org/calls-for-additional-restrictions-following-massachusetts-tragedy-are-half-baked-half-cocked-and-all-wrong-says-gun-rights-leader/; https://abcnews.go.com/amp/US/story?id=94580&amp;page=1; http://content.time.com/time/magazine/article/0,9171,93313-1,00.html; https://caselaw.findlaw.com/court/ma-supreme-judicial-court/1448833.html</t>
  </si>
  <si>
    <t>McDermott had a firearms-identification card for rifles and shotguns that expired in 1999. McDermott admitted that he did not have a license to carry his firearms, and that he had stockpiled them more than a decade before the shootings. The jury found the defendant guilty on five indictments charging illegal possession of a large-capacity weapon, illegal possession of a large-capacity feeding device, illegal possession of a semiautomatic pistol, illegal possession of a rifle, and illegal possession of a shotgun.</t>
  </si>
  <si>
    <t>https://www.washingtonpost.com/archive/politics/2001/02/07/ill-shooter-had-gun-owner-id-was-a-felon/51353d19-8945-4702-8292-13859bab3d10/; https://www.nytimes.com/2001/02/07/us/gunman-s-life-came-undone-in-years-before-the-shootings.html</t>
  </si>
  <si>
    <t>William D. Baker had a valid gun owner's identification card even though he was a convicted felon. He had been issued a renewal of his firearms owner identification card on May 8, 1998, two weeks before he was convicted of criminal sexual assault. It appears most of his guns were purchased legally. Baker bought his Remington 870 shotgun and Marlin 30-30 rifle at a Glen Ellyn gun store in December 1993. NBC 5 has learned that the revolver he used to kill himself and one of his victims was purchased legally in Lincolnwood in 1974. Still being traced is an SKS 1954 R, a soviet assault rifle similar to an AK-47. Chief Vito R. Scavo of the Melrose Park police said Mr. Baker should have turned over the firearms after his felony arrest in 1995.</t>
  </si>
  <si>
    <t>https://www.southbendtribune.com/news/local/archive-employee-kills-four-at-south-bend-factory/article_aed78cba-ee2d-11e2-ad09-0019bb30f31a.html</t>
  </si>
  <si>
    <t>Ownership of both the rifle and the shotgun was traced to Lockey, Swanson said.</t>
  </si>
  <si>
    <t>No mention of how the perpetrator obtained the gun</t>
  </si>
  <si>
    <t>https://www.theatlantic.com/national/archive/2013/04/mass-shootings-background-checks-charts/316412/</t>
  </si>
  <si>
    <t>Williams killed six people at a Lockheed Martin plant with a shotgun that he purchased from a private dealer, with no background check required.</t>
  </si>
  <si>
    <t>https://www.latimes.com/archives/la-xpm-2005-sep-16-na-hunter16-story.html</t>
  </si>
  <si>
    <t>Vang has gotten his hunting license since 1990.</t>
  </si>
  <si>
    <t>https://www.cbsnews.com/news/mom-of-concert-killer-he-was-sick/</t>
  </si>
  <si>
    <t>Mary Clark, the mother of Nathan Gale, said she bought the 9 mm semiautomatic handgun used in the shooting for her son, before he was diagnosed, because she was proud of his military service.</t>
  </si>
  <si>
    <t>https://rationalwiki.org/wiki/Living_Church_of_God_shooting</t>
  </si>
  <si>
    <t>The handgun used in the shooting was legally acquired.</t>
  </si>
  <si>
    <t>https://www.twincities.com/2013/09/25/weise-planned-a-far-more-lethal-assault/</t>
  </si>
  <si>
    <t>It is not known how Weise got the pistol to shot his grandfather, but he is believed to have possessed it for as long as a year before the shooting. Weise then stole Lussier's two police-issue weapons, a 9 mm Glock and pump-action shotgun.</t>
  </si>
  <si>
    <t>https://web.archive.org/web/20060427160756/http://seattletimes.nwsource.com/html/localnews/2002893027_webshooter27.html</t>
  </si>
  <si>
    <t>According to the police report the shotgun and the pistol had been purchased at separate sporting good shops in Kalispell, Mont. The weapons had been confiscated by police in Montana when Huff was arrested in July 2000 on charges of criminal mischief, Dial said. But they were later returned to Huff through his attorney. In 2000, Kyle Huff was arrested on suspicion of a felony criminal-mischief charge and spent some time in the Flathead County Jail for the vandalism of the artwoork moose. He eventually pleaded guilty to a misdemeanor, paid a $761.35 fine and wrote a letter of apology. The reduced charge meant that he was not legally barred from possessing firearms.</t>
  </si>
  <si>
    <t>https://www.washingtonpost.com/archive/politics/2006/10/04/death-toll-in-attack-at-amish-school-rises-to-5-span-classbankheadpa-killer-had-prepared-for-long-siegespan/54e6d98c-8be3-48ba-b74c-ab3d4742ab89/</t>
  </si>
  <si>
    <t>Roberts had planned the attack meticulously, Miller said, and was "extremely organized." Among the items Roberts had listed: bullets, gun, binoculars, candle, earplugs, wrenches, nails, eye bolts and KY Jelly. He began purchasing items on his checklist at a local Amish-run hardware store six days earlier.</t>
  </si>
  <si>
    <t>https://www.independent.com/2013/01/31/goleta-postal-murders/; http://www.nbcnews.com/id/11167920/ns/us_news-crime_and_courts/t/postal-killer-believed-she-was-target-plot/#.XdL_yjL0kUs</t>
  </si>
  <si>
    <t>San Marco bought the 15-round, 9 mm Smith &amp; Wesson model 915 last August from a pawn shop in Grants, N.M., and an unspecified amount of ammunition from a pawn shop in Gallup, N.M., Raney said. She cleared the required background check and picked up the gun two days later. The gun originally was purchased by another person in San Jose and later sold to the pawn shop, Raney said.</t>
  </si>
  <si>
    <t>https://www.twincities.com/2008/02/07/report-details-off-duty-deputys-killing-rampage-in-crandon/</t>
  </si>
  <si>
    <t>The rifle used in the shootings is the type used by the sheriff's department. It could be his SWAT assault rifle.</t>
  </si>
  <si>
    <t>https://www.ksl.com/article/1232158/several-people-charged-in-probe-of-guns-used-in-trolley-square-shooting</t>
  </si>
  <si>
    <t>They say Talovic asked Mackenzie Hunter for help getting a gun. Federal prosecutors say Hunter then contacted Brenden Brown, who had the handgun. The two allegedly arranged to sell the gun to Talovic at a fast food restaurant in Salt Lake City. It happened sometime between June 16 and July 28 of last year, when Talovic was 17-years-old. Hill, who works at Sportsman's Fast Cash Pawn in West Valley, allegedly sold Talovic a pistol grip shotgun on November 13 and failed to keep a record of the transaction. Because the firearm had a pistol grip, it is not classified as a rifle or a shotgun, and therefore cannot be legally sold to someone under 21.</t>
  </si>
  <si>
    <t>https://www.reuters.com/article/us-shooting-nebraska/omaha-massacre-unlikely-to-alter-gun-laws-idUSN0564256720071207</t>
  </si>
  <si>
    <t>The semiautomatic rifle he used was stolen from his stepfather's house.</t>
  </si>
  <si>
    <t>https://www.pilotonline.com/news/article_ba9286f7-0afe-549f-a384-09b8b2e3296d.html; https://www.cnn.com/2007/US/04/19/gun.laws/index.html; https://www.nytimes.com/2007/04/20/us/20cnd-guns.html</t>
  </si>
  <si>
    <t>The two handguns that took 33 lives at Virginia Tech on April 16 were bought by the book – as it was written then. Seung-Hui Cho ordered the first gun – a .22-caliber Walther – on Feb. 2, 2007, online at www.thegunsource.com. The Web site is run by TGSCOM, the same company that sold two Glock magazines to the ex-student who killed five on the Northern Illinois campus last month. Cho had the Walther shipped to a Blacksburg pawnbroker. All the required steps were taken. No red flags turned up. Following Virginia's one-handgun-a-month law, Cho waited until March 13 to pick out a 9 mm Glock 19 at Roanoke Firearms. Again, he passed the background check. In 2005, a community services board had declared Cho "an imminent danger to self or others," and a judge ordered him into an outpatient mental treatment program. But Cho's court order was never submitted to either the state or federal databases used for background checks.</t>
  </si>
  <si>
    <t>https://caselaw.findlaw.com/ca-court-of-appeal/1714165.html; https://santamariatimes.com/news/local/son-of-yard-s-owner-held-without-bail-in-4-deaths/article_4db6a276-1be1-55ee-8267-b6444e38329c.html; https://www.nbcnews.com/id/wbna23699429#.Wg3mgbSpn58; https://santamariatimes.com/news/local/crime-and-courts/defense-leeds-believed-victims-were-mexican-mafia/article_3d363cea-8859-11e1-bf9a-0019bb2963f4.html</t>
  </si>
  <si>
    <t>Leeds took a gun from the desk drawer. Ikola said there was some foundation for Leeds’ beliefs, as Robert Leeds kept two loaded guns in his office because he had been threatened by a member of a Mexican drug cartel. Leeds used one of those guns during the rampage.</t>
  </si>
  <si>
    <t>https://www.lakeexpo.com/news/top_stories/thornton-used-stolen-gun-in-kirkwood-killings/article_59696954-4d4c-5052-91c6-ac18d02a2e27.html</t>
  </si>
  <si>
    <t>Officials said the large-caliber revolver had been stolen in Franklin County in 1994 or 1995. While they don't know where Thornton got it, they said he could have obtained it legally from a private party with no way of knowing it had been stolen. The other gun was taken from Kirkwood Police Sgt. Bill Biggs, who he shot and killed outside the city hall.</t>
  </si>
  <si>
    <t>https://murderpedia.org/male.K/k/kazmierczak.htm; https://www.niu.edu/forward/_pdfs/archives/feb14report.pdf</t>
  </si>
  <si>
    <t xml:space="preserve">All four firearms were purchased from Tony’s Gun &amp; Ammo either in 2007 or 2008 in Champaign, where Kazmierczak was attending graduate school at the University of Illinois at Urbana-Champaign. They said the purchases were legal, and there was no reason that Kazmierczak should have been denied purchase. </t>
  </si>
  <si>
    <t>https://www.csgv.org/mass-shootings-by-good-guys/; https://money.cnn.com/2008/06/05/smallbusiness/guns_at_work.fsb/index.htm</t>
  </si>
  <si>
    <t>Guns purchased online and from retailers in Champlaign, Illiniois. Henderson police say that Higdon had no criminal record that would have prevented him from legally purchasing the gun.</t>
  </si>
  <si>
    <t>https://www.cnn.com/2009/CRIME/04/08/ny.shooting/index.html; https://www.nytimes.com/2009/04/06/nyregion/06victims.html?_r=2&amp;hp; https://www.nytimes.com/interactive/2015/10/03/us/how-mass-shooters-got-their-guns.html</t>
  </si>
  <si>
    <t>Two semiautomatic handguns -- a .45-caliber and a 9 mm -- were licensed to Wong. Wong had attempted to purchase "a number of firearms," the chief said. Purchasing a gun in New York takes about two weeks, Zikuski said, and Wong would go back to a store during that period, "cancel that order and purchase another one." He received a license to own a handgun in Broome County in 1996. He also received a handgun license in California, Chief Zikuski said. Mr. Wong bought the first gun, the Beretta 92, at a store in Johnson City, N.Y in March 2008. He passed a background check. In March 2009, Mr. Wong bought the second gun from the same store, but his background check was not approved immediately. He received the gun under a federal rule that allows a gun to be sold if the background check system does not return a decision in three business days.</t>
  </si>
  <si>
    <t>https://murderpedia.org/male.C/c/clemmons-maurice.htm</t>
  </si>
  <si>
    <t xml:space="preserve">The Glock was purchased in June 2005 at a Renton, Washington pawnshop, Ben’s Loan Inc. The purchaser reported the gun stolen in March 2006, after his car was broken into at a downtown Seattle parking garage at Second Avenue and James Street. The Smith &amp; Wesson revolver was shipped in 1981 to the (now-closed) Police Arms and Citizen Supply in Lakewood, Colorado, but from that point, no details were found. Also, the shooter stole Richards' Glock pistols before escaping. </t>
  </si>
  <si>
    <t>https://abcnews.go.com/Politics/fort-hood-shooter-obtained-weapon-ongoing-terrorism-investigation/story?id=9058803</t>
  </si>
  <si>
    <t>Sources tell ABC News that in August 2009, Maj. Nidal Malik Hasan walked into the Guns Galore gun store in Killeen, Texas, and legally purchased the FN Herstal tactical pistol that authorities believe was used to massacre soldiers at Fort Hood. An FBI background check under the National Instant Background Check System was done when Hasan purchased the pistol -- but that information was never shared with the Joint Terrorism Task Force in Washington, which was aware that Hasan had repeatedly contacted a radical imam suspected of having ties to al Qaeda.</t>
  </si>
  <si>
    <t>https://caselaw.findlaw.com/us-9th-circuit/1173761.html</t>
  </si>
  <si>
    <t>Stewart did not acquire his machineguns from someone else. He fabricated them himself. These machineguns were a “unique type of firearm,” with legal parts mixed and matched from various origins. The guns were acquired legally from a local sporting good store.</t>
  </si>
  <si>
    <t>https://books.google.com/books?id=31tlaLxlVEsC&amp;pg=PA17602&amp;lpg=PA17602&amp;dq=gerardo+regalado+Concealed+Handgun&amp;source=bl&amp;ots=mUDlesAkV6&amp;sig=ACfU3U39O2SceC8WJw0hwfD-l8JS59FUdQ&amp;hl=en&amp;sa=X&amp;ved=2ahUKEwi_h87i0vXlAhUj1VkKHUqsCNcQ6AEwBXoECAoQAQ#v=onepage&amp;q=gerardo%20regalado%20Concealed%20Handgun&amp;f=false</t>
  </si>
  <si>
    <t>The shooter had a concealed weapons permit.</t>
  </si>
  <si>
    <t>https://www.courant.com/community/hartford/hc-xpm-2010-08-04-hc-omar-s-thornton-connecticut-shooti20100804-story.html</t>
  </si>
  <si>
    <t>In all, he owned six guns — legally, police said. The guns, which Thornton bought from an East Windsor gun dealer, are registered, Davis said.</t>
  </si>
  <si>
    <t>https://www.nbclosangeles.com/news/local/murder-charges-seal-beach-killer-shooting-scott-evans-dekraii-2/2105027/; https://www.nbclosangeles.com/news/local/Seal-Beach-Shooting-Suspect-Suffered-from-PSTD-131817403.html</t>
  </si>
  <si>
    <t>Dekraai legally owner the three guns -- a Springfield 9mm pistol, Smith &amp; Wesson .44 Magnum and an HK .45 caliber -- seized by police, said Seal Beach Acting Police Chief Tim Olson. On at least one prior occasion, police were sent to Dekraai's house because he called 911 and threatened to kill himself or someone else. Dekraai was prohibited from having firearms, according to court documents.</t>
  </si>
  <si>
    <t>https://www.kolotv.com/home/headlines/New_Information_About_Guns_Used_in_IHOP_Shooting_131128698.html</t>
  </si>
  <si>
    <t>Investigators have determined that the weapon was last sold by a private party in California to an unknown buyer over 5 years ago. The weapon was apparently later altered to function as an automatic weapon. The alteration was described by ATF as professionally gunsmithed by and unknown person. The possession of this weapon in its manufactored state is not prohibited by Nevada State Law. The Nevada Revised Statutes says that the private sale of weapons and seller of weapons are permitted, but not required, to perform background checks on the purchaser.</t>
  </si>
  <si>
    <t>https://www.csmonitor.com/USA/Politics/2011/0110/Why-Jared-Loughner-was-allowed-to-buy-a-gun</t>
  </si>
  <si>
    <t xml:space="preserve">When the 22-year-old went to the Sportsman’s Warehouse outlet in Tucson, Ariz., on Nov. 30 to purchase a Glock 19 semiautomatic handgun, a background check was performed and he came up clear, according to the store manager. </t>
  </si>
  <si>
    <t>https://www.nytimes.com/2012/07/23/us/online-ammunition-sales-highlighted-by-aurora-shootings.html; https://abcnews.go.com/US/colorado-movie-theater-shooting-suspect-bought-guns-6000/story?id=16817842</t>
  </si>
  <si>
    <t>Over four months, Mr. Holmes legally bought more than 3,000 rounds of ammunition for handguns, 3,000 rounds for a semiautomatic rifle and 350 shells for a 12-gauge shotgun, all over the Internet. In the 60 days before the shooting, he bought four guns legally at local gun shops.</t>
  </si>
  <si>
    <t>https://www.mprnews.org/story/2012/10/08/depression-meds-found-in-accent-signage-shooters-home-police-say; http://www.nycrimecommission.org/mass-shooting-incidents-america.php</t>
  </si>
  <si>
    <t>Engeldinger purchased the firearm one year before the shooting at KGS Guns and Ammo in Minneapolis after passing a background check and obtaining a permit to purchase. Police reportedly found packaging for 10,000 rounds of ammunition and another handgun in Engeldinger's home. He ordered 12,000 rounds of 9 mm ammunition from the website of SGAmmo, a company based in Oklahoma, from Oct. 15, 2011 to July 9, 2012 and paid $2,704.32, the report said.</t>
  </si>
  <si>
    <t>https://www.businessinsider.com/wade-michael-page-didnt-seem-suspicious-2012-8</t>
  </si>
  <si>
    <t>Page bought a 9 mm handgun at a local gun shop on July 28 a week before the shooting. Page, who appeared calm in the store, passed all of the necessary background checks and legally purchased the gun, a Springfield Armory XDM with three 19-round ammunition magazines. He paid $650 in cash.</t>
  </si>
  <si>
    <t>https://www.nytimes.com/interactive/2015/10/03/us/how-mass-shooters-got-their-guns.html</t>
  </si>
  <si>
    <t>Mr. Goh legally bought the handgun at a gun store in Castro Valley, Calif., passing a federal background check about two months prior to the shooting, according to the Oakland Police Department.</t>
  </si>
  <si>
    <t>https://www.cbsnews.com/news/shooting-sprees-in-2012-crimesider-reports-on-some-of-the-countrys-worst-public-shootings-this-year/</t>
  </si>
  <si>
    <t>According to Captain Brian Harr of the Norcross Police Department, Paek owned the gun legally, but Harr did not know where he had obtained it.</t>
  </si>
  <si>
    <t>https://www.dailymail.co.uk/news/article-2153505/Ian-Lee-Stawicki-Seattle-gun-massacre-hero-reveals-vowed-hide-table-brother-died-9-11.html; https://www.seattletimes.com/seattle-news/gunman-a-life-full-of-rage-a-shocking-final-act/</t>
  </si>
  <si>
    <t>Records reveal that he legally acquired at least six weapons in the years before his death. He bought six .45-caliber or 9-mm handguns since 1993, including .45-caliber handguns in 2006 and 2008 from Lynnwood and Bothell gun shops. Seattle and Kittitas County police issued him gun permits, including one that was good through 2015, according to records released Thursday by the Seattle City Attorney’s Office.</t>
  </si>
  <si>
    <t>https://www.nytimes.com/2012/12/16/nyregion/friends-of-gunmans-mother-his-first-victim-recall-her-as-generous.html; https://www.business-standard.com/article/international/22-mass-shootings-374-dead-here-s-where-the-guns-in-us-came-from-122052800043_1.html</t>
  </si>
  <si>
    <t>Mr. Lanza used his mother’s guns to kill her and 26 others. His mother, Nancy Lanza, a gun enthusiast, legally obtained and registered a large collection of weapons and would often take her sons to shooting ranges. Lanza's mother, whom he fatally shot before going to the school, also purchased the ammunition.</t>
  </si>
  <si>
    <t>https://www.latimes.com/nation/la-na-navy-shooting-20130918-story.html</t>
  </si>
  <si>
    <t>Two days before the incident the shooter passed a National Instant Criminal Background Check System (NICS) at the licensed gun dealer Sharpshooters in Lorton, VA, and purchased the shotgun. He also obtained a handgun from one a security guard that he killed.</t>
  </si>
  <si>
    <t>https://www.seattletimes.com/seattle-news/crime/father-of-mphs-school-shooter-charged-with-illegal-gun-possesion/</t>
  </si>
  <si>
    <t>The gun belonged to the shooter’s father, who was himself under a permanent restraining order that prohibited him from possessing firearms under federal law. But the order had been issued in a Tribal Court and was not entered into the federal criminal background check database, so the man was able to pass a background check at a licensed gun dealer and acquire the gun.</t>
  </si>
  <si>
    <t>https://www.reuters.com/article/us-usa-tennessee-shooting-idUSKCN0PX2PP20150723; https://www.huffpost.com/entry/chattanooga-shooter-legal-guns_n_55a959efe4b0caf721b2cb17?guccounter=1&amp;guce_referrer=aHR0cHM6Ly93d3cuZ29vZ2xlLmNvbS8&amp;guce_referrer_sig=AQAAAAwCdVnBKIUFxEmHYKa8v7Rw5McEIaVO_PsSqkfebpNu7tUZuTg5h1IFaOLDFAqNqyVhAuJXaFsGbZRZ7uDhhz57_MX6t5fjqYs_SxtzJrVXloFrxbfQothgi8TsHLHAVsPx2D3xU8pg1MlZBrZlsaJbaXXfRPFvDcEsAolyVDef; https://www.cnn.com/2015/07/18/us/tennessee-naval-reserve-shooting/index.html</t>
  </si>
  <si>
    <t>According to Abdulazeez’s friends, he purchased three guns on Armslist.com after returning from Jordan, including an AK-74, an AR-15, and a Saiga 12. They said he also owned 9mm and .22-caliber handguns. However, the website denied on Thursday that it was in the business of selling weapons, saying it instead offered “a free speech forum.” Reinhold said that some of the guns were obtained legally but others, it appeared, were not. The handgun was registered in his name, the source said. Officials believe the shotgun and AK-47-style gun were legally obtained, the source said.</t>
  </si>
  <si>
    <t>https://www.sacbee.com/news/politics-government/capitol-alert/article48732175.html</t>
  </si>
  <si>
    <t>The weapons used by Syed Rizwan Farook and Tashfeen Malik – two pistols and two rifles – were obtained legally in California. The guns were purchased at Annie’s Get Your Gun, a gun store in Corona, Calif., The Los Angeles Times reported. FBI officials said the pistols were bought by Farook, purchases that would have triggered a background check. The assault-style rifles were originally bought by Enrique Marquez and then illegally modified.</t>
  </si>
  <si>
    <t>https://www.nbcnews.com/storyline/oregon-college-shooting/oregon-shooting-umpqua-gunman-chris-harper-mercer-what-we-know-n437351; https://www.nytimes.com/2015/10/06/us/mother-of-oregon-gunman-wrote-of-keeping-firearms.html</t>
  </si>
  <si>
    <t>Authorities told reporters that the shooter had amassed 13 weapons — all purchased legally by either him or a family member from a federal gun dealer. Mr. Harper-Mercer had six guns with him when he entered a classroom building on Thursday and started firing on a writing class in which he was enrolled; the rest were found in the second-floor apartment he shared with his mother.</t>
  </si>
  <si>
    <t>https://www.nytimes.com/2015/07/11/us/background-check-flaw-let-dylann-roof-buy-gun-fbi-says.html; https://www.npr.org/sections/thetwo-way/2015/07/10/421789047/fbi-says-background-check-error-let-charleston-shooting-suspect-buy-gun; https://www.business-standard.com/article/international/22-mass-shootings-374-dead-here-s-where-the-guns-in-us-came-from-122052800043_1.html</t>
  </si>
  <si>
    <t>In April 2015, Roof purchased a gun from a store in West Columbia, S.C. Mr. Roof should have been barred from buying a gun because he had admitted to possessing drugs, but the F.B.I. examiner conducting the required background check failed to obtain the police report from the February incident.</t>
  </si>
  <si>
    <t>https://www.mlive.com/news/kalamazoo/2016/02/kalamazoo_mass_shooting_legall.html</t>
  </si>
  <si>
    <t>The 9 mm semiautomatic handgun police found in Dalton's possession following his arrest Sunday was owned legally.</t>
  </si>
  <si>
    <t>https://www.latimes.com/nation/la-na-washington-mall-shooting-2016-story.html</t>
  </si>
  <si>
    <t>His father told police that his Ruger 10/22 was missing, along with some ammunition, court records say. Cetin had stolen a semi-automatic Ruger .22 rifle from his stepfather's closet.</t>
  </si>
  <si>
    <t>https://time.com/4367592/orlando-shooting-gun-store-owner/</t>
  </si>
  <si>
    <t>The owner of the shooting range where Orlando shooter Omar Mateen bought the handgun and semi-automatic used in the deadly rampage over the weekend says he bought both weapons legally and passed a thorough background check. Ed Henson, owner of the St. Lucie Shooting Center, confirmed in a press conference Monday that Mateen bought a handgun and long gun there about a week or 10 days before the attack.</t>
  </si>
  <si>
    <t>https://www.nydailynews.com/news/crime/dallas-shooter-micah-johnson-purchased-ak-47-facebook-article-1.2708860; https://www.nytimes.com/2016/07/10/us/dallas-quiet-after-police-shooting-but-protests-flare-elsewhere.html; https://www.wsj.com/articles/dallas-chief-david-brown-urges-protesters-to-join-police-force-1468273328</t>
  </si>
  <si>
    <t>Investigators believe that the young Army veteran who killed five police officers here Thursday had legally purchased the weapons he used either online or at a gun show, according to a law-enforcement official. Micah Johnson never balked at the $600 asking price for an AK-47 assault rifle. The buy was arranged via Facebook, and consummated in the parking lot of a Target.</t>
  </si>
  <si>
    <t>https://www.tampabay.com/opinion/editorials/editorial-tighten-gun-laws-regarding-mentally-ill/2312849/; https://www.theguardian.com/us-news/2017/jan/08/gun-attack-fort-lauderdale-airport-fbi-esteban-santiago</t>
  </si>
  <si>
    <t>Legally held; After telling FBI agents in Alaska that U.S. intelligence agencies were controlling his mind, his gun was seized. He was given a psychiatric evaluation and hospitalized. But with no legal finding of mental illness, Santiago got his gun back.</t>
  </si>
  <si>
    <t>https://www.cbsnews.com/news/more-details-revealed-about-las-vegas-shooters-arsenal-of-weapons/; https://www.business-standard.com/article/international/22-mass-shootings-374-dead-here-s-where-the-guns-in-us-came-from-122052800043_1.html</t>
  </si>
  <si>
    <t>Mr. Paddock started buying firearms in 1982, said Jill Snyder, a special agent in charge at the Bureau of Alcohol, Tobacco, Firearms and Explosives. Mr. Paddock legally purchased 33 firearms from Oct. 2016 to Sept. 2017, Ms. Snyder said. Most of those guns were rifles. Such purchases do not prompt reports to the bureau because there is no federal law requiring a seller to alert the bureau when a person buys multiple rifles. The bureau found Mr. Paddock purchased most of the guns in Nevada, Utah, California and Texas.</t>
  </si>
  <si>
    <t>https://www.thedenverchannel.com/news/local-news/texas-shooter-devin-kelley-bought-2-guns-at-colorado-springs-store-passed-background-checks; https://www.nytimes.com/2017/11/06/us/texas-shooting-church.html; https://www.business-standard.com/article/international/22-mass-shootings-374-dead-here-s-where-the-guns-in-us-came-from-122052800043_1.html</t>
  </si>
  <si>
    <t>Kelley had purchased four guns over the past four years: two were bought at an outdoor retailer in San Antonio in 2016 and 2017, and the two that were bought in Colorado in the two years prior. The owner of Specialty Sports and Supply confirmed the man bought two weapons at his store and passed background checks for each. Mr. Kelley had been rejected when he applied for a license to carry a handgun in Texas.</t>
  </si>
  <si>
    <t>https://www.tampabay.com/news/publicsafety/crime/sheriff-disgruntled-orlando-ex-employee-had-plan-to-kill-former-co-workers/2326285/</t>
  </si>
  <si>
    <t>No mention of how the perpetrator obtained the gun; He did not have a concealed weapons permit.</t>
  </si>
  <si>
    <t>https://nypost.com/2018/11/08/california-bar-shooter-wielded-illegally-modified-gun-cops/</t>
  </si>
  <si>
    <t>The former US Marine who shot dead a dozen people inside a packed California bar late Wednesday was using a .45-caliber handgun that was legally purchased — but illegally modified, officials said. The weapon was legally purchased in Ventura.</t>
  </si>
  <si>
    <t>https://www.bbc.com/news/world-us-canada-43868840; https://www.tennessean.com/story/news/crime/2022/02/04/waffle-house-shooting-trial-travis-reinking-guilty-all-counts/6652481001/; https://www.cbsnews.com/chicago/news/waffle-house-shooting-father-charged-reinking/</t>
  </si>
  <si>
    <t>In August, the Tazewell County Sheriff's Office confiscated four legally owned guns, including the AR-15 that was used in the Waffle House attack, and ammunition from Reinking's apartment along with his state firearm owners identification, according to an incident report. Officers gave the firearms and ammo to Reinking's father, who said he would keep them away from his son, the report states. Jeffrey Reinking knowingly gave an AR-15 to his son between November 12 and November 30, 2017.</t>
  </si>
  <si>
    <t>https://www.yourtango.com/2018310297/who-timothy-obrien-murder-pennsylvania-car-wash-message-victim-facebook</t>
  </si>
  <si>
    <t>Police did not say if the guns were obtained legally.</t>
  </si>
  <si>
    <t>https://time.com/5326056/capital-gazette-shooter-jarrod-w-ramos/</t>
  </si>
  <si>
    <t>purchased legally about a year ago</t>
  </si>
  <si>
    <t>https://www.nytimes.com/2018/10/30/us/ar15-gun-pittsburgh-shooting.html</t>
  </si>
  <si>
    <t>Robert Bowers had an active gun licence. The guns were acquired and possessed legally by Bowers.</t>
  </si>
  <si>
    <t>https://abcnews.go.com/US/florida-school-shooting-suspect-access-10-firearms-including/story?id=53198625; https://www.sun-sentinel.com/local/broward/parkland/florida-school-shooting/fl-florida-school-shooting-guns-20180215-story.html; https://www.miamiherald.com/news/local/community/broward/article202486304.html#storylink=cpy; http://www.fdle.state.fl.us/MSDHS/CommissionReport.pdf</t>
  </si>
  <si>
    <t>A law enforcement source said the suspect, Nikolas Cruz, is believed to have purchased seven of the long guns himself. The other three firearms were weapons authorities believe Cruz had access to but did not purchase, the source said. Cruz purchased the Smith &amp; Wesson M&amp;P 15 rifle on February 11, 2017 from Sunrise Tactical Supply in Coral Springs, officials said. Cruz passed a background check, which looks at criminal history and whether someone has been found to be “mentally defective” by a court.</t>
  </si>
  <si>
    <t>https://www.thenationalherald.com/201504/dimitrios-pagourtzis-is-said-to-have-used-fathers-guns/</t>
  </si>
  <si>
    <t>Dimitrios Pagourtzis is Said to Have Used Father’s Guns; Abbott said the two guns used in the attack were owned legally by the suspect’s father. It was not clear whether the father knew his son had taken them.</t>
  </si>
  <si>
    <t>https://www.justice.gov/usao-wdtx/pr/federal-grand-jury-el-paso-returns-superseding-indictment-against-patrick-crusius; https://www.usatoday.com/story/news/nation/2019/08/29/el-paso-shooter-report-says-he-bought-gun-romania/2149413001/; https://dfw.cbslocal.com/2019/08/05/accused-el-paso-mass-shooter-patrick-crusius-bought-gun-legally/; https://www.justice.gov/opa/press-release/file/1245761/download; https://news4sanantonio.com/22-mass-shootings-374-dead-heres-where-the-guns-came-from</t>
  </si>
  <si>
    <t>The El Paso Police Chief said the AK-47-style assault rifle was bought legally. The Tribune notes that while Crusius said he bought the weapon from Romania, gun experts say he likely bought a Romanian-manufactured gun that had been imported into the U.S. Patrick Crusius bought an AK-47-style rifle and 1,000 rounds of hollow-point ammunition online 45 days before the attack.</t>
  </si>
  <si>
    <t>https://apnews.com/0444326988b240e8a1da5a09476102a8; https://www.wfla.com/news/local-news/sheriffs-office-police-zephen-xaver-bought-gun-days-before-sebring-bank-shooting/</t>
  </si>
  <si>
    <t>21-year-old Zephen Xaver bought a 9mm handgun and ammunition just days before Wednesday’s shooting at a SunTrust branch. Police did confirm he purchased the gun and ammunition legally.</t>
  </si>
  <si>
    <t>https://www.cincinnati.com/story/news/crime/crime-and-courts/2019/08/05/dayton-shooter-used-gun-may-have-exploited-atf-loophole/1920506001/</t>
  </si>
  <si>
    <t>Dayton Police Chief Richard Biehl said the AR-15 style .223 caliber firearm was legally purchased by Betts' from an online retailer in Texas.</t>
  </si>
  <si>
    <t>https://abcnews.go.com/US/suspected-virginia-beach-gunman-resigned-personal-reasons-massacre/story?id=63449625; https://www.business-standard.com/article/international/22-mass-shootings-374-dead-here-s-where-the-guns-in-us-came-from-122052800043_1.html</t>
  </si>
  <si>
    <t>The law enforcement found two legally purchased .45-caliber pistols at the scene -- one the shooter bought in 2016 and one in 2018.</t>
  </si>
  <si>
    <t>https://www.nbcnews.com/news/us-news/shooter-aurora-illinois-manufacturing-plant-wasn-t-legally-allowed-own-n972436; https://www.theepochtimes.com/aurora-gunmans-family-we-deeply-apologize-for-shootings_2808133.html</t>
  </si>
  <si>
    <t>Martin, 45, purchased a handgun on March 6, 2014, after being issued an Illinois Firearm Owner’s Identification (FOID) Card in January of that year. The firearm, a Smith &amp; Wesson .40 caliber, was in Martin's possession as of March 11, 2014. The FOID card application process includes a background check, but applicants are not fingerprinted, Ziman said. It was only when Martin applied for a concealed carry permit on March 16, 2014, that he was fingerprinted and it was revealed he had a 1995 felony conviction for aggravated assault in Mississippi. Ziman said that upon the discovery of this conviction, Martin's concealed carry permit was rejected and his FOID card was revoked. Ziman said that, after officials discovered Martin's felony, a letter was sent notifying him that his FOID card had been revoked and informing him that he was required to relinquish his firearm to local authorities. Martin kept his gun.</t>
  </si>
  <si>
    <t>https://www.news-leader.com/story/news/crime/2020/04/08/springfield-kum-and-go-shooting-police-seize-ammo-shooter-apartment/2968217001/</t>
  </si>
  <si>
    <t>Police say Roman obtained the guns legally.</t>
  </si>
  <si>
    <t>https://www.chicagotribune.com/midwest/ct-nw-molson-coors-shooting-20200227-w6ljj62lbnf63dw344yus346yq-story.html; https://www.wsws.org/en/articles/2020/02/27/mkms-f27.html; https://www.wisn.com/amp/article/there-was-no-warning-this-was-going-to-happen-miller-shooting-witnesses-told-investigators/34774224</t>
  </si>
  <si>
    <t>Neighbors say gunman enjoyed assembling guns from mail-order parts; It also appears the pistols that were used in the shooting were legally purchased and registered to Ferrill.</t>
  </si>
  <si>
    <t>https://www.wrtv.com/news/local-news/crime/fedex-shooting/brandon-hole-what-we-know-about-the-indianapolis-fedex-mass-shooter; https://nypost.com/2021/04/18/fedex-shooter-brandon-scott-hole-bought-guns-legally-last-year-police/</t>
  </si>
  <si>
    <t>Hole legally bought his first assault rifle, an HM Defense HM15F, post-mental health hold in July, and his second, a Ruger AR-556, in September. There's no indication the weapons had any type of modifications.</t>
  </si>
  <si>
    <t>https://www.cnn.com/us/live-news/boulder-colorado-shooting-3-23-21/h_9b0b65d3adfc3b1d01b36706c3b73c5d; https://www.washingtonpost.com/national-security/boulder-shooter-family-shame-grief/2021/03/28/f3dc7918-8fe4-11eb-a74e-1f4cf89fd948_story.html</t>
  </si>
  <si>
    <t>Investigators determined Alissa had purchased a Ruger AR556 pistol on March 16. Police said he bought the weapon legally.</t>
  </si>
  <si>
    <t>https://www.sacbee.com/news/politics-government/capitol-alert/article250707474.html</t>
  </si>
  <si>
    <t>It’s unclear where or how Gonzalez, 44, acquired the Glock semi-automatic handgun and ammunition used in the March 31 shooting in the city of Orange.</t>
  </si>
  <si>
    <t>https://www.wsbtv.com/news/gun-waiting-periods-rare-us-states-more-may-be-coming/J3WOK2TM6ZHMHPVW2EQ77A7CCQ/; https://www.vpc.org/fact_sht/VPCshootinglist.pdf</t>
  </si>
  <si>
    <t>The suspect, Robert Aaron Long, legally purchased a 9 mm handgun at Big Woods Goods, a firearms store and indoor gun range in Holly Springs, Cherokee County, hours before the shooting.</t>
  </si>
  <si>
    <t>https://www.twincities.com/2021/09/21/antoine-suggs-murder-charges-wi-cornfield-st-paul-stillwater/</t>
  </si>
  <si>
    <t>Illegal; Suggs has a prior conviction of being a felon in possession of a firearm.</t>
  </si>
  <si>
    <t>https://www.washingtonpost.com/politics/2021/12/08/school-shooting-parents-racially-disparate-consequences/; https://www.salon.com/2021/12/13/michigan-high-school-massacre-another-tragic-example-of-how-privilege-people/</t>
  </si>
  <si>
    <t>Ethan's parents bought him a handgun for Christmas four days before the killings</t>
  </si>
  <si>
    <t>https://www.theguardian.com/us-news/2021/may/28/san-jose-shooting-gunman-home-weapons-ammunition; https://www.nbcnews.com/news/us-news/san-jose-shooter-had-22-000-rounds-ammunition-his-home-n1269088; https://www.kcra.com/article/22-mass-shootings-374-dead-where-did-the-guns-come-from/40130537#</t>
  </si>
  <si>
    <t>Samuel James Cassidy legally purchased the three 9 mm handguns he used to kill co-workers and then himself at a Santa Clara Valley Transportation Authority rail yard.</t>
  </si>
  <si>
    <t>https://www.cnn.com/2022/05/15/us/payton-gendron-buffalo-shooting-suspect-what-we-know/index.html; https://www.nytimes.com/live/2022/05/15/nyregion/shooting-buffalo-ny?smid=url-copy#the-suspect-bought-his-weapon-without-leaving-an-impression-a-gun-store-owner-said; https://www.cbsnews.com/news/mass-shooting-tops-buffalo-supermarket/; https://www.business-standard.com/article/international/22-mass-shootings-374-dead-here-s-where-the-guns-in-us-came-from-122052800043_1.html</t>
  </si>
  <si>
    <t>The gun used in the mass shooting was purchased legally in New York, Gov. Kathy Hochul told CNN earlier, describing the weapon as an AR-15. It's believed the high-capacity magazine was purchased out of state, the governor added. The "main firearm" Gendron planned to use was a Bushmaster XM-15 assault rifle that he bought from Vintage Firearms, a gun store in Endicott, New York, before "illegally modifying it," according to the diatribe. Gendron passed a background check before he bought the gun and he didn't stick out among his other customers, Vintage Firearms owner, Robert Donald, told The New York Times. Gendron also bought a Mossberg 500 shotgun from Pennsylvania Guns and Ammo, a store in Great Bend, about a 10-minute drive across the state border from his hometown of Conklin, the racist document attributed to him states. The suspect passed a background check at the store and legally purchased the shotgun in December 2021, the store owner, who did not want his name used, told CNN. The shotgun was not used in Saturday's shooting. The third gun was a Savage Axis XP rifle that Gendron's father bought for him for Christmas in 2020 "so that I could go hunting without borrowing my cousin's guns," the document states.</t>
  </si>
  <si>
    <t>https://www.kjrh.com/news/local-news/michael-louis-how-did-the-tulsa-gunman-get-his-weapons</t>
  </si>
  <si>
    <t>Tulsa Police Chief Wendell Franklin said ATF gun-tracing found that Louis bought a semiautomatic, AR-15-style rifle at a local gun shop at 2 p.m. Wednesday less than three hours before the shooting. Louis also bought a semi-automatic, 40-caliber Smith &amp; Wesson pistol from a local pawn shop on May 29.</t>
  </si>
  <si>
    <t>https://abcnews.go.com/US/colorado-shooting-suspect-purchased-gun-despite-2021-bomb/story?id=93704694</t>
  </si>
  <si>
    <t>The gun Aldrich allegedly used in Saturday's shooting was a legally purchased assault-style rifle and that his 2021 arrest may not have appeared on background checks because the case does not appear to have been adjudicated.</t>
  </si>
  <si>
    <t>https://www.mercurynews.com/2022/03/07/man-used-ghost-gun-to-kill-3-daughters-in-northern-california-church/</t>
  </si>
  <si>
    <t>Obtained the unregistered “ghost gun” illegally; Mora was under a restraining order that barred him from possessing a firearm and authorities do not know how or when he obtained it.</t>
  </si>
  <si>
    <t>https://chicago.suntimes.com/2022/7/6/23197100/highland-park-mass-shooting-gun-mith-wesson-mp15-semiautomatic-rifle-fourth-july-parade-robert-crimo; https://www.foxnews.com/us/highland-park-mayor-robert-crimo-weapon-shooting</t>
  </si>
  <si>
    <t>Mayor of Highland Park Nancy Rotering said that she believed that the weapon used in the crime was obtained legally. The state police approved Crimo III’s request for a firearm owner’s identification card in January 2020. The next month, he bought the Smith &amp; Wesson M&amp;P15 semiautomatic rifle authorities say he used in the Independence Day mass shooting. Crimo used his FOID card to buy firearms five times in 2020 and 2021, including the M&amp;P15 rifle in February 2020, authorities said.</t>
  </si>
  <si>
    <t>https://www.usatoday.com/story/news/investigations/2022/05/25/guns-used-uvalde-shooting-prompt-outcry-could-lead-lawsuits/9929998002/; https://www.business-standard.com/article/international/22-mass-shootings-374-dead-here-s-where-the-guns-in-us-came-from-122052800043_1.html</t>
  </si>
  <si>
    <t>The $1,870 Daniel Defense DDM4 V7 rifle is legally sold to anyone over 18 who passes a background check at a gun shop, which the shooter did shortly after his birthday, according to law enforcement.</t>
  </si>
  <si>
    <t>https://www.usatoday.com/story/news/nation/2022/11/25/virginia-walmart-shooting-suspect-legally-purchased-gun/10771651002/</t>
  </si>
  <si>
    <t>The gunman, identified as Andre Bing, legally purchased the 9mm handgun used in the shooting "from a local store" early Tuesday, police said. He had no criminal history and died of a self-inflicted gunshot wound, police said.</t>
  </si>
  <si>
    <t>https://www.reuters.com/world/us/what-guns-were-used-attack-lunar-new-year-party-california-2023-01-24/; https://www.wsj.com/livecoverage/monterey-park-shooting-los-angeles-california/card/monterey-park-shooter-legally-purchased-semiautomatic-weapon-0U4mb1NnDVdk9EdX37KV</t>
  </si>
  <si>
    <t>The Norinco handgun was registered to the shooter. The man police say killed 11 people Saturday night in Monterey Park, Calif., used an unusual type of gun popular four decades ago that he legally purchased, according to law-enforcement officials with knowledge of the investigation.</t>
  </si>
  <si>
    <t>https://www.thedailybeast.com/mauricio-garcia-had-8-guns-during-allen-shopping-mall-shooting; https://nypost.com/2023/05/08/texas-mall-shooter-mauricio-garcia-bought-guns-legally-report/; https://www.nbcnews.com/news/us-news/texas-mall-shooter-was-expelled-military-mental-health-concerns-rcna83568; https://nypost.com/2023/05/07/what-he-know-about-texas-shooting-suspect-mauricio-garcia/</t>
  </si>
  <si>
    <t>“All the weapons were legally obtained by the shooter. None of them were stolen, [or] anything else,” Hank Sibley, regional director for the Texas Department of Public Safety, said at a news conference Tuesday. A law enforcement source told CNN Monday the weapons were mostly bought from private sellers, which is legal in Texas. The collection of weapons was obtained “over time,” the source said.</t>
  </si>
  <si>
    <t>https://apnews.com/article/maine-mass-shooting-lewiston-a13d50cfcda2d7ce19e7bfb1b64a5cb3; https://www.cbsnews.com/news/maine-shooting-robert-card-police-check-army/</t>
  </si>
  <si>
    <t>Authorities recovered a multitude of weapons during their search for Card and believe he had legally purchased his guns, including those recovered in his car and near his body, said Jim Ferguson, the special agent in charge of the Boston office of the Bureau of Alcohol, Tobacco, Firearms and Explosives. He declined to provide specific details about the guns, including their make and model, and wouldn’t say exactly how many were found. Three months before the deadly shooting rampage in Lewiston, Maine, leaders of the gunman's Army Reserve unit said he was "behaving erratically," and the Army decided he shouldn't have a weapon, handle ammunition or "participate in live fire activity," according to an Army spokesperson. He claimed that the commander said they were trying to get treatment for the (reservist) and that his brother would try to "secure any firearms" that the reservist had access to. The alert to other law enforcement agencies to locate the person in question was canceled on October 18 — one week before the mass shooting.</t>
  </si>
  <si>
    <t>https://6abc.com/philadelphia-mass-shooter-identity-suspect-kimbrady-carriker-shooting-july-2023/13463565/; https://www.inquirer.com/news/philadelphia-mass-shooting-kimbrady-carriker-motive-murder-20230705.html</t>
  </si>
  <si>
    <t>Carriker’s motive remained under investigation, as did how he obtained his weapon, which he did not legally possess, authorities said at a news conference several hours after Carriker’s arraignment in court Wednesday. He was convicted in 2005 of a misdemeanor gun charge, which should have prevented him from legally buying firearms. He faces a host of charges, including first-degree murder, attempted murder, aggravated assault, and illegal gun possession.</t>
  </si>
  <si>
    <t>https://www.nytimes.com/live/2023/03/28/us/nashville-school-shooting-tennessee#the-28-year-old-assailant-used-three-guns-that-had-been-purchased-legally-officials-say; https://www.cnn.com/2023/03/28/us/covenant-school-shooting-nashville-tennessee-tuesday/index.html; https://www.independent.co.uk/news/world/americas/crime/audrey-hale-nashville-school-shooting-guns-b2309177.html; https://www.dailymail.co.uk/news/article-11934493/Nashville-school-shooter-Audrey-Hale-fired-152-rounds-assault-rifle-handgun.html</t>
  </si>
  <si>
    <t>The assailant had legally purchased seven firearms recently.</t>
  </si>
  <si>
    <t>https://www.cnn.com/2023/01/25/us/half-moon-bay-shooting-suspect-chunli-zhao-what-we-know/index.html; https://www.nbcbayarea.com/news/local/half-moon-bay-shooting-suspect-interview/3140537/</t>
  </si>
  <si>
    <t>The suspect Chunli Zhao used a "semi-automatic handgun" that was legally purchased and owned. He bought the gun used in the killings in 2021 and didn't run into any obstacles when making the purchase.</t>
  </si>
  <si>
    <t>https://nypost.com/2023/04/11/connor-sturgeons-ar-15-to-be-auctioned-mayor-craig-greenberg-warns/; https://www.independent.co.uk/news/world/americas/crime/louisville-shooting-tommy-elliott-shooter-mom-911-call-b2319672.html?page=3</t>
  </si>
  <si>
    <t>The shooter purchased the AR-15 rifle legally from a local gun dealership on April 4.</t>
  </si>
  <si>
    <t>https://apnews.com/article/shooting-fordyce-mad-butcher-grocery-store-arkansas-925ed00ca724b5349ebc7c00a184f618; https://www.nwaonline.com/news/2024/oct/11/february-trial-date-set-for-accused-gunman-in/</t>
  </si>
  <si>
    <t>https://abc7chicago.com/post/forest-park-cta-blue-line-shooting-what-know-suspect-rhanni-davis-criminal-history-goes-back-10-years/15264920/; https://bearingarms.com/camedwards/2024/09/25/illinois-ags-office-just-made-a-huge-mistake-in-defense-of-carry-ban-on-public-transportation-n1226359</t>
  </si>
  <si>
    <t>https://www.bbc.com/news/articles/c9wj0vyl8xko; https://www.independent.co.uk/news/world/americas/georgia-shooting-colt-gray-colin-father-school-updates-b2608125.html; https://www.fox5atlanta.com/news/rifle-used-apalachee-high-school-shooting-purchased-legally-father; https://www.cnn.com/2024/09/05/us/winder-georgia-shooting-apalachee-high-school/index.html</t>
  </si>
  <si>
    <t>Pater said Davis did not have a valid firearms permit or Firearm Owners Identification card, or a valid concealed carry license at the time of the shooting, and that the investigation remains ongoing. In addition to the private security guard license, known in Illinois as a Permanent Employee Registration Card (PERC), this individual also had a Firearm Control Card and Firearms Instructor Card.</t>
  </si>
  <si>
    <t>The rifle used in the Apalachee High School shooting was purchased legally for Colt Gray by his father, Barrow County sheriff says. He allegedly purchased the firearm used in the shooting as a Christmas gift for his son, despite the FBI visiting him and telling him about his son's threats.</t>
  </si>
  <si>
    <t>Could have been stopped</t>
  </si>
  <si>
    <t>Wouldn't have stopped attack</t>
  </si>
  <si>
    <t>Percent of attacks that could have been stopped by Universal Background Checks</t>
  </si>
  <si>
    <t>Racist, Anti-immigrant, or White Supremacist</t>
  </si>
  <si>
    <t>Found to have looked at any racist or anti-immigrant writings or links, no direct racist statements</t>
  </si>
  <si>
    <t>Not Racist</t>
  </si>
  <si>
    <t>Puerto Nuevo</t>
  </si>
  <si>
    <t>Luis H. González Torres</t>
  </si>
  <si>
    <t>New York City</t>
  </si>
  <si>
    <t>Shane Tamura</t>
  </si>
  <si>
    <t>Tiptonville</t>
  </si>
  <si>
    <t>Austin Robert Drummond</t>
  </si>
  <si>
    <t>Anaconda</t>
  </si>
  <si>
    <t>Michael Paul Brown</t>
  </si>
  <si>
    <t>.</t>
  </si>
  <si>
    <t>2000 to 2025</t>
  </si>
  <si>
    <t>2010 to 2025</t>
  </si>
  <si>
    <t>2020 to 2025</t>
  </si>
  <si>
    <t>He served in the Army, leaving in 2009 with the rank of sergeant. Brown was an armor crewman from January 2001 to May 2005, and in the Montana National Guard from April 2006 to March 2009. He was deployed to Iraq from February 2004 to March 2005.</t>
  </si>
  <si>
    <t>https://www.nbcnews.com/news/us-news/montana-bar-shooting-manhunt-suspect-killed-4-rcna222842</t>
  </si>
  <si>
    <t>https://www.primerahora.com/noticias/policia-tribunales/notas/se-despiden-de-victima-de-primera-masacre-del-ano-continuen-orando/</t>
  </si>
  <si>
    <t>https://abcnews.go.com/US/manhattan-mass-shooting-suspect-shane-tamuras-las-vegas/story?id=124201315; https://www.cnn.com/2025/08/03/us/manhattan-shooting-timeline-911-calls; https://abc7ny.com/post/shane-tamura-midtown-gunman-claimed-he-suffered-cte-left-note-pocket-references-nfl-sources/17347493/; https://www.cnn.com/2025/07/30/us/nyc-shooting-investigation-shane-tamura; https://abcnews.go.com/US/midtown-shooting-suspect-left-note-mentioning-nfl-cte/story?id=124163966</t>
  </si>
  <si>
    <t>https://www.cbsnews.com/news/austin-drummond-tennessee-man-accused-of-killing-4-pre-trial/</t>
  </si>
  <si>
    <t>https://www.wtvr.com/news/national-news/michael-paul-brown-wanted-mass-shooting-the-own-bar-anaconda-montana-aug-2-2025; https://timesofindia.indiatimes.com/world/us/who-is-michael-brown-45-year-old-suspect-in-montana-bar-shooting-manhunt-launched-for-armed-local-resident/articleshow/123051996.cms</t>
  </si>
  <si>
    <t>González Torres, tenía licencia vigente de armas hasta febrero de 2027 y cuatro armas registradas a su nombre: las dos pistolas Springfield calibre 9 milímetros; una pistola Glock calibre 22 modelo G 44 y un rifle Tactical calibre .223 y 5.56.</t>
  </si>
  <si>
    <t>A supervisor at the Las Vegas casino where Shane Devon Tamura worked legally purchased the gun used in the Midtown Manhattan shooting and sold it to him for $1,400. The shooter legally bought the .357 revolver using his Nevada concealed carry permit, which he's had since 2022, sources said.</t>
  </si>
  <si>
    <t>Montana Attorney General Austin Knudsen said at a press conference Sunday that Brown committed the shooting with a rifle that law enforcement believes was his personal weapon.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</si>
</sst>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_(* #,##0_);_(* \(#,##0\);_(* &quot;-&quot;??_);_(@_)"/>
    <numFmt numFmtId="167" formatCode="0.0"/>
  </numFmts>
  <fonts count="7" x14ac:knownFonts="1">
    <font>
      <sz val="12"/>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2"/>
      <name val="Calibri"/>
      <family val="2"/>
      <scheme val="minor"/>
    </font>
    <font>
      <sz val="12"/>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2" fillId="0" borderId="0" xfId="0" applyFont="1" applyAlignment="1">
      <alignment horizontal="center"/>
    </xf>
    <xf numFmtId="0" fontId="2" fillId="0" borderId="0" xfId="0" applyFont="1" applyAlignment="1">
      <alignment horizontal="center" vertical="center" wrapText="1"/>
    </xf>
    <xf numFmtId="0" fontId="0" fillId="0" borderId="0" xfId="0" applyAlignment="1">
      <alignment horizontal="right"/>
    </xf>
    <xf numFmtId="164" fontId="0" fillId="0" borderId="0" xfId="2" applyNumberFormat="1" applyFont="1"/>
    <xf numFmtId="164" fontId="0" fillId="0" borderId="0" xfId="0" applyNumberFormat="1"/>
    <xf numFmtId="0" fontId="2" fillId="0" borderId="0" xfId="0" applyFont="1" applyAlignment="1">
      <alignment horizontal="center" vertical="center"/>
    </xf>
    <xf numFmtId="9" fontId="0" fillId="0" borderId="0" xfId="2" applyFont="1"/>
    <xf numFmtId="165" fontId="0" fillId="0" borderId="0" xfId="1" applyNumberFormat="1" applyFont="1"/>
    <xf numFmtId="166" fontId="0" fillId="0" borderId="0" xfId="1" applyNumberFormat="1" applyFont="1"/>
    <xf numFmtId="0" fontId="3" fillId="0" borderId="0" xfId="0" applyFont="1"/>
    <xf numFmtId="0" fontId="2" fillId="0" borderId="0" xfId="0" applyFont="1"/>
    <xf numFmtId="0" fontId="4" fillId="0" borderId="0" xfId="0" applyFont="1" applyAlignment="1">
      <alignment horizontal="center" vertical="center" wrapText="1"/>
    </xf>
    <xf numFmtId="0" fontId="5" fillId="0" borderId="0" xfId="0" applyFont="1"/>
    <xf numFmtId="0" fontId="5" fillId="0" borderId="0" xfId="0" applyFont="1" applyAlignment="1">
      <alignment horizontal="right"/>
    </xf>
    <xf numFmtId="0" fontId="0" fillId="0" borderId="0" xfId="0" applyAlignment="1">
      <alignment horizontal="center"/>
    </xf>
    <xf numFmtId="167" fontId="0" fillId="0" borderId="0" xfId="0" applyNumberFormat="1"/>
    <xf numFmtId="2" fontId="4" fillId="0" borderId="0" xfId="0" applyNumberFormat="1" applyFont="1" applyAlignment="1">
      <alignment horizontal="center" vertical="center" wrapText="1"/>
    </xf>
    <xf numFmtId="2" fontId="0" fillId="0" borderId="0" xfId="1" applyNumberFormat="1" applyFont="1"/>
    <xf numFmtId="2" fontId="0" fillId="0" borderId="0" xfId="0" applyNumberFormat="1"/>
    <xf numFmtId="0" fontId="6" fillId="0" borderId="0" xfId="0" applyFont="1"/>
    <xf numFmtId="9" fontId="0" fillId="0" borderId="0" xfId="0" applyNumberFormat="1"/>
    <xf numFmtId="2" fontId="0" fillId="0" borderId="0" xfId="2" applyNumberFormat="1" applyFont="1"/>
    <xf numFmtId="10" fontId="0" fillId="0" borderId="0" xfId="0" applyNumberFormat="1"/>
    <xf numFmtId="0" fontId="0" fillId="0" borderId="0" xfId="0" applyAlignment="1">
      <alignment wrapText="1"/>
    </xf>
    <xf numFmtId="0" fontId="0" fillId="0" borderId="0" xfId="0" applyFill="1"/>
    <xf numFmtId="0" fontId="0" fillId="0" borderId="0" xfId="0" applyFill="1" applyAlignment="1">
      <alignment horizontal="right"/>
    </xf>
    <xf numFmtId="0" fontId="4" fillId="0" borderId="0" xfId="0" applyFont="1" applyAlignment="1">
      <alignment horizontal="center"/>
    </xf>
    <xf numFmtId="0" fontId="4" fillId="0" borderId="0" xfId="0" applyFont="1"/>
    <xf numFmtId="167" fontId="4" fillId="0" borderId="0" xfId="0" applyNumberFormat="1" applyFont="1"/>
    <xf numFmtId="9" fontId="0" fillId="0" borderId="0" xfId="2"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Type of</a:t>
            </a:r>
            <a:r>
              <a:rPr lang="en-US" sz="2400" b="1" baseline="0"/>
              <a:t> Gun Used in Mass Public Shootings </a:t>
            </a:r>
          </a:p>
          <a:p>
            <a:pPr>
              <a:defRPr sz="2400" b="1"/>
            </a:pPr>
            <a:r>
              <a:rPr lang="en-US" sz="2400" b="1" baseline="0"/>
              <a:t>from 1998 through </a:t>
            </a:r>
            <a:r>
              <a:rPr lang="en-US" altLang="zh-CN" sz="2400" b="1" baseline="0"/>
              <a:t>2025</a:t>
            </a:r>
            <a:endParaRPr lang="en-US"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93F-0F45-B2C7-BC5419C934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93F-0F45-B2C7-BC5419C9341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93F-0F45-B2C7-BC5419C9341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93F-0F45-B2C7-BC5419C9341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93F-0F45-B2C7-BC5419C93414}"/>
              </c:ext>
            </c:extLst>
          </c:dPt>
          <c:dPt>
            <c:idx val="5"/>
            <c:bubble3D val="0"/>
            <c:spPr>
              <a:solidFill>
                <a:srgbClr val="002060"/>
              </a:solidFill>
              <a:ln w="19050">
                <a:solidFill>
                  <a:schemeClr val="lt1"/>
                </a:solidFill>
              </a:ln>
              <a:effectLst/>
            </c:spPr>
            <c:extLst>
              <c:ext xmlns:c16="http://schemas.microsoft.com/office/drawing/2014/chart" uri="{C3380CC4-5D6E-409C-BE32-E72D297353CC}">
                <c16:uniqueId val="{00000011-8D79-824D-9E5D-8517D6774EF3}"/>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10-8D79-824D-9E5D-8517D6774EF3}"/>
              </c:ext>
            </c:extLst>
          </c:dPt>
          <c:dLbls>
            <c:dLbl>
              <c:idx val="6"/>
              <c:layout>
                <c:manualLayout>
                  <c:x val="1.1149825783972125E-2"/>
                  <c:y val="1.6000000000000001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D79-824D-9E5D-8517D6774EF3}"/>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'Type of Gun Used'!$N$2:$N$8</c:f>
              <c:strCache>
                <c:ptCount val="7"/>
                <c:pt idx="0">
                  <c:v>Murders only with Handgun</c:v>
                </c:pt>
                <c:pt idx="1">
                  <c:v>Murders only with Rifles</c:v>
                </c:pt>
                <c:pt idx="2">
                  <c:v>Murders only with Shotguns</c:v>
                </c:pt>
                <c:pt idx="3">
                  <c:v>Handgun &amp; Rifle</c:v>
                </c:pt>
                <c:pt idx="4">
                  <c:v>Handgun &amp; Shotgun</c:v>
                </c:pt>
                <c:pt idx="5">
                  <c:v>Rifle &amp; Shotgun</c:v>
                </c:pt>
                <c:pt idx="6">
                  <c:v>All three types of Weapons</c:v>
                </c:pt>
              </c:strCache>
            </c:strRef>
          </c:cat>
          <c:val>
            <c:numRef>
              <c:f>'Type of Gun Used'!$P$2:$P$8</c:f>
              <c:numCache>
                <c:formatCode>0.0%</c:formatCode>
                <c:ptCount val="7"/>
                <c:pt idx="0">
                  <c:v>0.51401869158878499</c:v>
                </c:pt>
                <c:pt idx="1">
                  <c:v>0.18691588785046728</c:v>
                </c:pt>
                <c:pt idx="2">
                  <c:v>2.8037383177570093E-2</c:v>
                </c:pt>
                <c:pt idx="3">
                  <c:v>0.13084112149532709</c:v>
                </c:pt>
                <c:pt idx="4">
                  <c:v>9.3457943925233641E-2</c:v>
                </c:pt>
                <c:pt idx="5">
                  <c:v>1.8691588785046728E-2</c:v>
                </c:pt>
                <c:pt idx="6">
                  <c:v>2.8037383177570093E-2</c:v>
                </c:pt>
              </c:numCache>
            </c:numRef>
          </c:val>
          <c:extLst>
            <c:ext xmlns:c16="http://schemas.microsoft.com/office/drawing/2014/chart" uri="{C3380CC4-5D6E-409C-BE32-E72D297353CC}">
              <c16:uniqueId val="{0000000F-8D79-824D-9E5D-8517D6774EF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400" b="1" i="0" u="none" strike="noStrike" kern="1200" spc="0" baseline="0">
                <a:solidFill>
                  <a:sysClr val="windowText" lastClr="000000">
                    <a:lumMod val="65000"/>
                    <a:lumOff val="35000"/>
                  </a:sysClr>
                </a:solidFill>
                <a:latin typeface="+mn-lt"/>
                <a:ea typeface="+mn-ea"/>
                <a:cs typeface="+mn-cs"/>
              </a:defRPr>
            </a:pPr>
            <a:r>
              <a:rPr lang="en-US" sz="2400" b="1"/>
              <a:t>Did </a:t>
            </a:r>
            <a:r>
              <a:rPr lang="en-US" sz="2400" b="1" baseline="0"/>
              <a:t>the murderer survive the attack?</a:t>
            </a:r>
          </a:p>
          <a:p>
            <a:pPr marL="0" marR="0" indent="0" algn="ctr" defTabSz="914400" rtl="0" eaLnBrk="1" fontAlgn="auto" latinLnBrk="0" hangingPunct="1">
              <a:lnSpc>
                <a:spcPct val="100000"/>
              </a:lnSpc>
              <a:spcBef>
                <a:spcPts val="0"/>
              </a:spcBef>
              <a:spcAft>
                <a:spcPts val="0"/>
              </a:spcAft>
              <a:buClrTx/>
              <a:buSzTx/>
              <a:buFontTx/>
              <a:buNone/>
              <a:tabLst/>
              <a:defRPr sz="2400" b="1">
                <a:solidFill>
                  <a:sysClr val="windowText" lastClr="000000">
                    <a:lumMod val="65000"/>
                    <a:lumOff val="35000"/>
                  </a:sysClr>
                </a:solidFill>
              </a:defRPr>
            </a:pPr>
            <a:r>
              <a:rPr lang="en-US" sz="2000" b="1" baseline="0"/>
              <a:t>Mass Public Shootings from 1998 to 2025</a:t>
            </a:r>
            <a:endParaRPr lang="en-US" sz="20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4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30-9B4A-A635-DD22FB7302C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E30-9B4A-A635-DD22FB7302C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E30-9B4A-A635-DD22FB7302C3}"/>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'Mental Health &amp; Whether Survive'!$R$2:$R$4</c:f>
              <c:strCache>
                <c:ptCount val="3"/>
                <c:pt idx="0">
                  <c:v>Suicide</c:v>
                </c:pt>
                <c:pt idx="1">
                  <c:v>Killed by police</c:v>
                </c:pt>
                <c:pt idx="2">
                  <c:v>Lived</c:v>
                </c:pt>
              </c:strCache>
            </c:strRef>
          </c:cat>
          <c:val>
            <c:numRef>
              <c:f>'Mental Health &amp; Whether Survive'!$T$2:$T$4</c:f>
              <c:numCache>
                <c:formatCode>0.0%</c:formatCode>
                <c:ptCount val="3"/>
                <c:pt idx="0">
                  <c:v>0.42342342342342343</c:v>
                </c:pt>
                <c:pt idx="1">
                  <c:v>0.16216216216216217</c:v>
                </c:pt>
                <c:pt idx="2">
                  <c:v>0.4144144144144144</c:v>
                </c:pt>
              </c:numCache>
            </c:numRef>
          </c:val>
          <c:extLst>
            <c:ext xmlns:c16="http://schemas.microsoft.com/office/drawing/2014/chart" uri="{C3380CC4-5D6E-409C-BE32-E72D297353CC}">
              <c16:uniqueId val="{00000007-4A57-8140-ADB4-B8D604775C85}"/>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Number of Mass Public Shootings</a:t>
            </a:r>
            <a:r>
              <a:rPr lang="en-US" sz="2200" b="1" baseline="0"/>
              <a:t> by Year</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i="0" baseline="0">
                <a:effectLst/>
              </a:rPr>
              <a:t>From 1998 to 2025</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50800" cap="rnd">
                <a:solidFill>
                  <a:schemeClr val="accent2"/>
                </a:solidFill>
                <a:prstDash val="sysDot"/>
              </a:ln>
              <a:effectLst/>
            </c:spPr>
            <c:trendlineType val="poly"/>
            <c:order val="3"/>
            <c:dispRSqr val="0"/>
            <c:dispEq val="0"/>
          </c:trendline>
          <c:cat>
            <c:numRef>
              <c:f>'by Year'!$I$2:$I$29</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f>'by Year'!$J$2:$J$29</c:f>
              <c:numCache>
                <c:formatCode>General</c:formatCode>
                <c:ptCount val="28"/>
                <c:pt idx="0">
                  <c:v>2</c:v>
                </c:pt>
                <c:pt idx="1">
                  <c:v>6</c:v>
                </c:pt>
                <c:pt idx="2">
                  <c:v>1</c:v>
                </c:pt>
                <c:pt idx="3">
                  <c:v>1</c:v>
                </c:pt>
                <c:pt idx="4">
                  <c:v>1</c:v>
                </c:pt>
                <c:pt idx="5">
                  <c:v>4</c:v>
                </c:pt>
                <c:pt idx="6">
                  <c:v>3</c:v>
                </c:pt>
                <c:pt idx="7">
                  <c:v>2</c:v>
                </c:pt>
                <c:pt idx="8">
                  <c:v>4</c:v>
                </c:pt>
                <c:pt idx="9">
                  <c:v>4</c:v>
                </c:pt>
                <c:pt idx="10">
                  <c:v>4</c:v>
                </c:pt>
                <c:pt idx="11">
                  <c:v>4</c:v>
                </c:pt>
                <c:pt idx="12">
                  <c:v>2</c:v>
                </c:pt>
                <c:pt idx="13">
                  <c:v>3</c:v>
                </c:pt>
                <c:pt idx="14">
                  <c:v>7</c:v>
                </c:pt>
                <c:pt idx="15">
                  <c:v>2</c:v>
                </c:pt>
                <c:pt idx="16">
                  <c:v>2</c:v>
                </c:pt>
                <c:pt idx="17">
                  <c:v>4</c:v>
                </c:pt>
                <c:pt idx="18">
                  <c:v>4</c:v>
                </c:pt>
                <c:pt idx="19">
                  <c:v>4</c:v>
                </c:pt>
                <c:pt idx="20">
                  <c:v>7</c:v>
                </c:pt>
                <c:pt idx="21">
                  <c:v>5</c:v>
                </c:pt>
                <c:pt idx="22">
                  <c:v>2</c:v>
                </c:pt>
                <c:pt idx="23">
                  <c:v>8</c:v>
                </c:pt>
                <c:pt idx="24">
                  <c:v>8</c:v>
                </c:pt>
                <c:pt idx="25">
                  <c:v>7</c:v>
                </c:pt>
                <c:pt idx="26">
                  <c:v>3</c:v>
                </c:pt>
                <c:pt idx="27">
                  <c:v>4</c:v>
                </c:pt>
              </c:numCache>
            </c:numRef>
          </c:val>
          <c:extLst>
            <c:ext xmlns:c16="http://schemas.microsoft.com/office/drawing/2014/chart" uri="{C3380CC4-5D6E-409C-BE32-E72D297353CC}">
              <c16:uniqueId val="{00000001-5195-7D40-972C-2090A53FCAE6}"/>
            </c:ext>
          </c:extLst>
        </c:ser>
        <c:dLbls>
          <c:showLegendKey val="0"/>
          <c:showVal val="0"/>
          <c:showCatName val="0"/>
          <c:showSerName val="0"/>
          <c:showPercent val="0"/>
          <c:showBubbleSize val="0"/>
        </c:dLbls>
        <c:gapWidth val="219"/>
        <c:overlap val="-27"/>
        <c:axId val="97840800"/>
        <c:axId val="268505343"/>
      </c:barChart>
      <c:catAx>
        <c:axId val="978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68505343"/>
        <c:crosses val="autoZero"/>
        <c:auto val="1"/>
        <c:lblAlgn val="ctr"/>
        <c:lblOffset val="100"/>
        <c:noMultiLvlLbl val="0"/>
      </c:catAx>
      <c:valAx>
        <c:axId val="268505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97840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Number Murdered in Mass Public Shootings</a:t>
            </a:r>
            <a:r>
              <a:rPr lang="en-US" sz="2200" b="1" baseline="0"/>
              <a:t> by Year</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i="0" baseline="0">
                <a:effectLst/>
              </a:rPr>
              <a:t>From 1998 to 2025</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50800" cap="rnd">
                <a:solidFill>
                  <a:schemeClr val="accent2"/>
                </a:solidFill>
                <a:prstDash val="sysDot"/>
              </a:ln>
              <a:effectLst/>
            </c:spPr>
            <c:trendlineType val="poly"/>
            <c:order val="3"/>
            <c:dispRSqr val="0"/>
            <c:dispEq val="0"/>
          </c:trendline>
          <c:cat>
            <c:numRef>
              <c:f>'by Year'!$I$2:$I$29</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f>'by Year'!$K$2:$K$29</c:f>
              <c:numCache>
                <c:formatCode>General</c:formatCode>
                <c:ptCount val="28"/>
                <c:pt idx="0">
                  <c:v>9</c:v>
                </c:pt>
                <c:pt idx="1">
                  <c:v>45</c:v>
                </c:pt>
                <c:pt idx="2">
                  <c:v>7</c:v>
                </c:pt>
                <c:pt idx="3">
                  <c:v>4</c:v>
                </c:pt>
                <c:pt idx="4">
                  <c:v>4</c:v>
                </c:pt>
                <c:pt idx="5">
                  <c:v>20</c:v>
                </c:pt>
                <c:pt idx="6">
                  <c:v>15</c:v>
                </c:pt>
                <c:pt idx="7">
                  <c:v>14</c:v>
                </c:pt>
                <c:pt idx="8">
                  <c:v>22</c:v>
                </c:pt>
                <c:pt idx="9">
                  <c:v>51</c:v>
                </c:pt>
                <c:pt idx="10">
                  <c:v>20</c:v>
                </c:pt>
                <c:pt idx="11">
                  <c:v>38</c:v>
                </c:pt>
                <c:pt idx="12">
                  <c:v>12</c:v>
                </c:pt>
                <c:pt idx="13">
                  <c:v>18</c:v>
                </c:pt>
                <c:pt idx="14">
                  <c:v>66</c:v>
                </c:pt>
                <c:pt idx="15">
                  <c:v>16</c:v>
                </c:pt>
                <c:pt idx="16">
                  <c:v>8</c:v>
                </c:pt>
                <c:pt idx="17">
                  <c:v>37</c:v>
                </c:pt>
                <c:pt idx="18">
                  <c:v>65</c:v>
                </c:pt>
                <c:pt idx="19">
                  <c:v>94</c:v>
                </c:pt>
                <c:pt idx="20">
                  <c:v>62</c:v>
                </c:pt>
                <c:pt idx="21">
                  <c:v>54</c:v>
                </c:pt>
                <c:pt idx="22">
                  <c:v>9</c:v>
                </c:pt>
                <c:pt idx="23">
                  <c:v>51</c:v>
                </c:pt>
                <c:pt idx="24">
                  <c:v>61</c:v>
                </c:pt>
                <c:pt idx="25">
                  <c:v>59</c:v>
                </c:pt>
                <c:pt idx="26">
                  <c:v>12</c:v>
                </c:pt>
                <c:pt idx="27">
                  <c:v>16</c:v>
                </c:pt>
              </c:numCache>
            </c:numRef>
          </c:val>
          <c:extLst>
            <c:ext xmlns:c16="http://schemas.microsoft.com/office/drawing/2014/chart" uri="{C3380CC4-5D6E-409C-BE32-E72D297353CC}">
              <c16:uniqueId val="{00000001-0B23-F148-A147-62DA1912C4B4}"/>
            </c:ext>
          </c:extLst>
        </c:ser>
        <c:dLbls>
          <c:showLegendKey val="0"/>
          <c:showVal val="0"/>
          <c:showCatName val="0"/>
          <c:showSerName val="0"/>
          <c:showPercent val="0"/>
          <c:showBubbleSize val="0"/>
        </c:dLbls>
        <c:gapWidth val="219"/>
        <c:overlap val="-27"/>
        <c:axId val="97840800"/>
        <c:axId val="268505343"/>
      </c:barChart>
      <c:catAx>
        <c:axId val="978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68505343"/>
        <c:crosses val="autoZero"/>
        <c:auto val="1"/>
        <c:lblAlgn val="ctr"/>
        <c:lblOffset val="100"/>
        <c:noMultiLvlLbl val="0"/>
      </c:catAx>
      <c:valAx>
        <c:axId val="268505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97840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Number of People Murdered per Attack</a:t>
            </a: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a:t>From</a:t>
            </a:r>
            <a:r>
              <a:rPr lang="en-US" sz="1800" b="1" baseline="0"/>
              <a:t> 1998 to 2025</a:t>
            </a:r>
            <a:endParaRPr lang="en-US" sz="18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'by Year'!$M$1</c:f>
              <c:strCache>
                <c:ptCount val="1"/>
                <c:pt idx="0">
                  <c:v>Number of People Murdered per Attack</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50800" cap="rnd">
                <a:solidFill>
                  <a:schemeClr val="accent2"/>
                </a:solidFill>
                <a:prstDash val="sysDot"/>
              </a:ln>
              <a:effectLst/>
            </c:spPr>
            <c:trendlineType val="poly"/>
            <c:order val="3"/>
            <c:dispRSqr val="0"/>
            <c:dispEq val="0"/>
          </c:trendline>
          <c:cat>
            <c:numRef>
              <c:f>'by Year'!$L$2:$L$29</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f>'by Year'!$M$2:$M$29</c:f>
              <c:numCache>
                <c:formatCode>0.0</c:formatCode>
                <c:ptCount val="28"/>
                <c:pt idx="0">
                  <c:v>4.5</c:v>
                </c:pt>
                <c:pt idx="1">
                  <c:v>7.5</c:v>
                </c:pt>
                <c:pt idx="2">
                  <c:v>7</c:v>
                </c:pt>
                <c:pt idx="3">
                  <c:v>4</c:v>
                </c:pt>
                <c:pt idx="4">
                  <c:v>4</c:v>
                </c:pt>
                <c:pt idx="5">
                  <c:v>5</c:v>
                </c:pt>
                <c:pt idx="6">
                  <c:v>5</c:v>
                </c:pt>
                <c:pt idx="7">
                  <c:v>7</c:v>
                </c:pt>
                <c:pt idx="8">
                  <c:v>5.5</c:v>
                </c:pt>
                <c:pt idx="9">
                  <c:v>12.75</c:v>
                </c:pt>
                <c:pt idx="10">
                  <c:v>5</c:v>
                </c:pt>
                <c:pt idx="11">
                  <c:v>9.5</c:v>
                </c:pt>
                <c:pt idx="12">
                  <c:v>6</c:v>
                </c:pt>
                <c:pt idx="13">
                  <c:v>6</c:v>
                </c:pt>
                <c:pt idx="14">
                  <c:v>9.4285714285714288</c:v>
                </c:pt>
                <c:pt idx="15">
                  <c:v>8</c:v>
                </c:pt>
                <c:pt idx="16">
                  <c:v>4</c:v>
                </c:pt>
                <c:pt idx="17">
                  <c:v>9.25</c:v>
                </c:pt>
                <c:pt idx="18">
                  <c:v>16.25</c:v>
                </c:pt>
                <c:pt idx="19">
                  <c:v>23.5</c:v>
                </c:pt>
                <c:pt idx="20">
                  <c:v>8.8571428571428577</c:v>
                </c:pt>
                <c:pt idx="21">
                  <c:v>10.8</c:v>
                </c:pt>
                <c:pt idx="22">
                  <c:v>4.5</c:v>
                </c:pt>
                <c:pt idx="23">
                  <c:v>6.375</c:v>
                </c:pt>
                <c:pt idx="24">
                  <c:v>7.625</c:v>
                </c:pt>
                <c:pt idx="25">
                  <c:v>8.4285714285714288</c:v>
                </c:pt>
                <c:pt idx="26">
                  <c:v>4</c:v>
                </c:pt>
                <c:pt idx="27">
                  <c:v>4</c:v>
                </c:pt>
              </c:numCache>
            </c:numRef>
          </c:val>
          <c:extLst>
            <c:ext xmlns:c16="http://schemas.microsoft.com/office/drawing/2014/chart" uri="{C3380CC4-5D6E-409C-BE32-E72D297353CC}">
              <c16:uniqueId val="{00000001-DC5A-BD43-B06E-A6929F7F145C}"/>
            </c:ext>
          </c:extLst>
        </c:ser>
        <c:dLbls>
          <c:showLegendKey val="0"/>
          <c:showVal val="0"/>
          <c:showCatName val="0"/>
          <c:showSerName val="0"/>
          <c:showPercent val="0"/>
          <c:showBubbleSize val="0"/>
        </c:dLbls>
        <c:gapWidth val="219"/>
        <c:overlap val="-27"/>
        <c:axId val="794852479"/>
        <c:axId val="197299615"/>
      </c:barChart>
      <c:catAx>
        <c:axId val="794852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197299615"/>
        <c:crosses val="autoZero"/>
        <c:auto val="1"/>
        <c:lblAlgn val="ctr"/>
        <c:lblOffset val="100"/>
        <c:noMultiLvlLbl val="0"/>
      </c:catAx>
      <c:valAx>
        <c:axId val="19729961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7948524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800" b="1"/>
              <a:t>Mass Public Shooters per million people by State</a:t>
            </a:r>
          </a:p>
          <a:p>
            <a:pPr>
              <a:defRPr sz="2800" b="1"/>
            </a:pPr>
            <a:r>
              <a:rPr lang="en-US" sz="2800" b="1"/>
              <a:t> from 2000</a:t>
            </a:r>
            <a:r>
              <a:rPr lang="en-US" sz="2800" b="1" baseline="0"/>
              <a:t> to </a:t>
            </a:r>
            <a:r>
              <a:rPr lang="en-US" sz="2800" b="1" i="0" u="none" strike="noStrike" baseline="0">
                <a:effectLst/>
              </a:rPr>
              <a:t>2025</a:t>
            </a:r>
            <a:endParaRPr lang="en-US" sz="2800" b="1"/>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'by State'!$AB$1</c:f>
              <c:strCache>
                <c:ptCount val="1"/>
                <c:pt idx="0">
                  <c:v>per million</c:v>
                </c:pt>
              </c:strCache>
            </c:strRef>
          </c:tx>
          <c:spPr>
            <a:solidFill>
              <a:schemeClr val="accent1"/>
            </a:solidFill>
            <a:ln>
              <a:noFill/>
            </a:ln>
            <a:effectLst/>
          </c:spPr>
          <c:invertIfNegative val="0"/>
          <c:cat>
            <c:strRef>
              <c:f>'by State'!$Y$2:$Y$53</c:f>
              <c:strCache>
                <c:ptCount val="52"/>
                <c:pt idx="0">
                  <c:v>Washington D.C.</c:v>
                </c:pt>
                <c:pt idx="1">
                  <c:v>Montana</c:v>
                </c:pt>
                <c:pt idx="2">
                  <c:v>Wisconsin</c:v>
                </c:pt>
                <c:pt idx="3">
                  <c:v>Washington</c:v>
                </c:pt>
                <c:pt idx="4">
                  <c:v>Maine</c:v>
                </c:pt>
                <c:pt idx="5">
                  <c:v>Colorado</c:v>
                </c:pt>
                <c:pt idx="6">
                  <c:v>Nevada</c:v>
                </c:pt>
                <c:pt idx="7">
                  <c:v>Puerto Rico</c:v>
                </c:pt>
                <c:pt idx="8">
                  <c:v>Tennessee</c:v>
                </c:pt>
                <c:pt idx="9">
                  <c:v>Connecticut</c:v>
                </c:pt>
                <c:pt idx="10">
                  <c:v>Idaho</c:v>
                </c:pt>
                <c:pt idx="11">
                  <c:v>Minnesota</c:v>
                </c:pt>
                <c:pt idx="12">
                  <c:v>Nebraska</c:v>
                </c:pt>
                <c:pt idx="13">
                  <c:v>Missouri</c:v>
                </c:pt>
                <c:pt idx="14">
                  <c:v>Illinois</c:v>
                </c:pt>
                <c:pt idx="15">
                  <c:v>Kentucky</c:v>
                </c:pt>
                <c:pt idx="16">
                  <c:v>Virginia</c:v>
                </c:pt>
                <c:pt idx="17">
                  <c:v>Mississippi</c:v>
                </c:pt>
                <c:pt idx="18">
                  <c:v>Arkansas</c:v>
                </c:pt>
                <c:pt idx="19">
                  <c:v>California</c:v>
                </c:pt>
                <c:pt idx="20">
                  <c:v>Pennsylvania</c:v>
                </c:pt>
                <c:pt idx="21">
                  <c:v>Utah</c:v>
                </c:pt>
                <c:pt idx="22">
                  <c:v>Indiana</c:v>
                </c:pt>
                <c:pt idx="23">
                  <c:v>Florida</c:v>
                </c:pt>
                <c:pt idx="24">
                  <c:v>Oklahoma</c:v>
                </c:pt>
                <c:pt idx="25">
                  <c:v>Texas</c:v>
                </c:pt>
                <c:pt idx="26">
                  <c:v>Oregon</c:v>
                </c:pt>
                <c:pt idx="27">
                  <c:v>Louisiana</c:v>
                </c:pt>
                <c:pt idx="28">
                  <c:v>Alabama</c:v>
                </c:pt>
                <c:pt idx="29">
                  <c:v>Michigan</c:v>
                </c:pt>
                <c:pt idx="30">
                  <c:v>South Carolina</c:v>
                </c:pt>
                <c:pt idx="31">
                  <c:v>North Carolina</c:v>
                </c:pt>
                <c:pt idx="32">
                  <c:v>Georgia</c:v>
                </c:pt>
                <c:pt idx="33">
                  <c:v>Ohio</c:v>
                </c:pt>
                <c:pt idx="34">
                  <c:v>Maryland</c:v>
                </c:pt>
                <c:pt idx="35">
                  <c:v>New York</c:v>
                </c:pt>
                <c:pt idx="36">
                  <c:v>Massachusetts</c:v>
                </c:pt>
                <c:pt idx="37">
                  <c:v>Arizona</c:v>
                </c:pt>
                <c:pt idx="38">
                  <c:v>Alaska</c:v>
                </c:pt>
                <c:pt idx="39">
                  <c:v>Delaware</c:v>
                </c:pt>
                <c:pt idx="40">
                  <c:v>Hawaii</c:v>
                </c:pt>
                <c:pt idx="41">
                  <c:v>Iowa</c:v>
                </c:pt>
                <c:pt idx="42">
                  <c:v>Kansas</c:v>
                </c:pt>
                <c:pt idx="43">
                  <c:v>New Hampshire</c:v>
                </c:pt>
                <c:pt idx="44">
                  <c:v>New Jersey</c:v>
                </c:pt>
                <c:pt idx="45">
                  <c:v>New Mexico</c:v>
                </c:pt>
                <c:pt idx="46">
                  <c:v>North Dakota</c:v>
                </c:pt>
                <c:pt idx="47">
                  <c:v>Rhode Island</c:v>
                </c:pt>
                <c:pt idx="48">
                  <c:v>South Dakota</c:v>
                </c:pt>
                <c:pt idx="49">
                  <c:v>Vermont</c:v>
                </c:pt>
                <c:pt idx="50">
                  <c:v>West Virginia</c:v>
                </c:pt>
                <c:pt idx="51">
                  <c:v>Wyoming</c:v>
                </c:pt>
              </c:strCache>
            </c:strRef>
          </c:cat>
          <c:val>
            <c:numRef>
              <c:f>'by State'!$AB$2:$AB$53</c:f>
              <c:numCache>
                <c:formatCode>0.00</c:formatCode>
                <c:ptCount val="52"/>
                <c:pt idx="0">
                  <c:v>1.4906061997293059</c:v>
                </c:pt>
                <c:pt idx="1">
                  <c:v>0.91989973092932875</c:v>
                </c:pt>
                <c:pt idx="2">
                  <c:v>0.84799358781168632</c:v>
                </c:pt>
                <c:pt idx="3">
                  <c:v>0.77679646806181901</c:v>
                </c:pt>
                <c:pt idx="4">
                  <c:v>0.73337601581745393</c:v>
                </c:pt>
                <c:pt idx="5">
                  <c:v>0.69145952412026901</c:v>
                </c:pt>
                <c:pt idx="6">
                  <c:v>0.64192103857688676</c:v>
                </c:pt>
                <c:pt idx="7">
                  <c:v>0.60946678665036136</c:v>
                </c:pt>
                <c:pt idx="8">
                  <c:v>0.57756570206937463</c:v>
                </c:pt>
                <c:pt idx="9">
                  <c:v>0.55596295285267372</c:v>
                </c:pt>
                <c:pt idx="10">
                  <c:v>0.54077380405169362</c:v>
                </c:pt>
                <c:pt idx="11">
                  <c:v>0.52540766380634729</c:v>
                </c:pt>
                <c:pt idx="12">
                  <c:v>0.50951727314507689</c:v>
                </c:pt>
                <c:pt idx="13">
                  <c:v>0.48748797123430981</c:v>
                </c:pt>
                <c:pt idx="14">
                  <c:v>0.46924197087884328</c:v>
                </c:pt>
                <c:pt idx="15">
                  <c:v>0.44371035032041434</c:v>
                </c:pt>
                <c:pt idx="16">
                  <c:v>0.34736410276836449</c:v>
                </c:pt>
                <c:pt idx="17">
                  <c:v>0.33805014703491149</c:v>
                </c:pt>
                <c:pt idx="18">
                  <c:v>0.33176353885531629</c:v>
                </c:pt>
                <c:pt idx="19">
                  <c:v>0.32910015183415237</c:v>
                </c:pt>
                <c:pt idx="20">
                  <c:v>0.30782396163282144</c:v>
                </c:pt>
                <c:pt idx="21">
                  <c:v>0.30452663618355036</c:v>
                </c:pt>
                <c:pt idx="22">
                  <c:v>0.29460291871949662</c:v>
                </c:pt>
                <c:pt idx="23">
                  <c:v>0.27791156131548883</c:v>
                </c:pt>
                <c:pt idx="24">
                  <c:v>0.25221240723627664</c:v>
                </c:pt>
                <c:pt idx="25">
                  <c:v>0.23945971866767074</c:v>
                </c:pt>
                <c:pt idx="26">
                  <c:v>0.23558263708848132</c:v>
                </c:pt>
                <c:pt idx="27">
                  <c:v>0.21497683409635776</c:v>
                </c:pt>
                <c:pt idx="28">
                  <c:v>0.19875333955298782</c:v>
                </c:pt>
                <c:pt idx="29">
                  <c:v>0.19861807501943726</c:v>
                </c:pt>
                <c:pt idx="30">
                  <c:v>0.19486157812936003</c:v>
                </c:pt>
                <c:pt idx="31">
                  <c:v>0.19139772495094237</c:v>
                </c:pt>
                <c:pt idx="32">
                  <c:v>0.18639627774089204</c:v>
                </c:pt>
                <c:pt idx="33">
                  <c:v>0.16952719796886073</c:v>
                </c:pt>
                <c:pt idx="34">
                  <c:v>0.16199040854790989</c:v>
                </c:pt>
                <c:pt idx="35">
                  <c:v>0.14919215432277305</c:v>
                </c:pt>
                <c:pt idx="36">
                  <c:v>0.14294435933696115</c:v>
                </c:pt>
                <c:pt idx="37">
                  <c:v>0.13927687169661376</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6="http://schemas.microsoft.com/office/drawing/2014/chart" uri="{C3380CC4-5D6E-409C-BE32-E72D297353CC}">
              <c16:uniqueId val="{00000000-DCDC-BF47-B556-BDD5247D7783}"/>
            </c:ext>
          </c:extLst>
        </c:ser>
        <c:dLbls>
          <c:showLegendKey val="0"/>
          <c:showVal val="0"/>
          <c:showCatName val="0"/>
          <c:showSerName val="0"/>
          <c:showPercent val="0"/>
          <c:showBubbleSize val="0"/>
        </c:dLbls>
        <c:gapWidth val="219"/>
        <c:overlap val="-27"/>
        <c:axId val="1100122048"/>
        <c:axId val="1100885648"/>
      </c:barChart>
      <c:catAx>
        <c:axId val="110012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100885648"/>
        <c:crosses val="autoZero"/>
        <c:auto val="1"/>
        <c:lblAlgn val="ctr"/>
        <c:lblOffset val="100"/>
        <c:noMultiLvlLbl val="0"/>
      </c:catAx>
      <c:valAx>
        <c:axId val="11008856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100122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800" b="1"/>
              <a:t>Mass Public Shooters per million people by State</a:t>
            </a:r>
          </a:p>
          <a:p>
            <a:pPr>
              <a:defRPr sz="2800" b="1"/>
            </a:pPr>
            <a:r>
              <a:rPr lang="en-US" sz="2800" b="1"/>
              <a:t> from 2010</a:t>
            </a:r>
            <a:r>
              <a:rPr lang="en-US" sz="2800" b="1" baseline="0"/>
              <a:t> to </a:t>
            </a:r>
            <a:r>
              <a:rPr lang="en-US" sz="2800" b="1" i="0" u="none" strike="noStrike" baseline="0">
                <a:effectLst/>
              </a:rPr>
              <a:t>2025</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'by State'!$AG$1</c:f>
              <c:strCache>
                <c:ptCount val="1"/>
                <c:pt idx="0">
                  <c:v>per million</c:v>
                </c:pt>
              </c:strCache>
            </c:strRef>
          </c:tx>
          <c:spPr>
            <a:solidFill>
              <a:schemeClr val="accent1"/>
            </a:solidFill>
            <a:ln>
              <a:noFill/>
            </a:ln>
            <a:effectLst/>
          </c:spPr>
          <c:invertIfNegative val="0"/>
          <c:cat>
            <c:strRef>
              <c:f>'by State'!$AD$2:$AD$53</c:f>
              <c:strCache>
                <c:ptCount val="52"/>
                <c:pt idx="0">
                  <c:v>Washington D.C.</c:v>
                </c:pt>
                <c:pt idx="1">
                  <c:v>Montana</c:v>
                </c:pt>
                <c:pt idx="2">
                  <c:v>Maine</c:v>
                </c:pt>
                <c:pt idx="3">
                  <c:v>Nevada</c:v>
                </c:pt>
                <c:pt idx="4">
                  <c:v>Puerto Rico</c:v>
                </c:pt>
                <c:pt idx="5">
                  <c:v>Tennessee</c:v>
                </c:pt>
                <c:pt idx="6">
                  <c:v>Connecticut</c:v>
                </c:pt>
                <c:pt idx="7">
                  <c:v>Colorado</c:v>
                </c:pt>
                <c:pt idx="8">
                  <c:v>Washington</c:v>
                </c:pt>
                <c:pt idx="9">
                  <c:v>Minnesota</c:v>
                </c:pt>
                <c:pt idx="10">
                  <c:v>Wisconsin</c:v>
                </c:pt>
                <c:pt idx="11">
                  <c:v>Arkansas</c:v>
                </c:pt>
                <c:pt idx="12">
                  <c:v>Georgia</c:v>
                </c:pt>
                <c:pt idx="13">
                  <c:v>California</c:v>
                </c:pt>
                <c:pt idx="14">
                  <c:v>Florida</c:v>
                </c:pt>
                <c:pt idx="15">
                  <c:v>Oklahoma</c:v>
                </c:pt>
                <c:pt idx="16">
                  <c:v>Oregon</c:v>
                </c:pt>
                <c:pt idx="17">
                  <c:v>Illinois</c:v>
                </c:pt>
                <c:pt idx="18">
                  <c:v>Virginia</c:v>
                </c:pt>
                <c:pt idx="19">
                  <c:v>Pennsylvania</c:v>
                </c:pt>
                <c:pt idx="20">
                  <c:v>Kentucky</c:v>
                </c:pt>
                <c:pt idx="21">
                  <c:v>Texas</c:v>
                </c:pt>
                <c:pt idx="22">
                  <c:v>Michigan</c:v>
                </c:pt>
                <c:pt idx="23">
                  <c:v>South Carolina</c:v>
                </c:pt>
                <c:pt idx="24">
                  <c:v>Missouri</c:v>
                </c:pt>
                <c:pt idx="25">
                  <c:v>Maryland</c:v>
                </c:pt>
                <c:pt idx="26">
                  <c:v>Indiana</c:v>
                </c:pt>
                <c:pt idx="27">
                  <c:v>Arizona</c:v>
                </c:pt>
                <c:pt idx="28">
                  <c:v>New York</c:v>
                </c:pt>
                <c:pt idx="29">
                  <c:v>North Carolina</c:v>
                </c:pt>
                <c:pt idx="30">
                  <c:v>Ohio</c:v>
                </c:pt>
                <c:pt idx="31">
                  <c:v>Alabama</c:v>
                </c:pt>
                <c:pt idx="32">
                  <c:v>Alaska</c:v>
                </c:pt>
                <c:pt idx="33">
                  <c:v>Delaware</c:v>
                </c:pt>
                <c:pt idx="34">
                  <c:v>Hawaii</c:v>
                </c:pt>
                <c:pt idx="35">
                  <c:v>Idaho</c:v>
                </c:pt>
                <c:pt idx="36">
                  <c:v>Iowa</c:v>
                </c:pt>
                <c:pt idx="37">
                  <c:v>Kansas</c:v>
                </c:pt>
                <c:pt idx="38">
                  <c:v>Louisiana</c:v>
                </c:pt>
                <c:pt idx="39">
                  <c:v>Massachusetts</c:v>
                </c:pt>
                <c:pt idx="40">
                  <c:v>Mississippi</c:v>
                </c:pt>
                <c:pt idx="41">
                  <c:v>Nebraska</c:v>
                </c:pt>
                <c:pt idx="42">
                  <c:v>New Hampshire</c:v>
                </c:pt>
                <c:pt idx="43">
                  <c:v>New Jersey</c:v>
                </c:pt>
                <c:pt idx="44">
                  <c:v>New Mexico</c:v>
                </c:pt>
                <c:pt idx="45">
                  <c:v>North Dakota</c:v>
                </c:pt>
                <c:pt idx="46">
                  <c:v>Rhode Island</c:v>
                </c:pt>
                <c:pt idx="47">
                  <c:v>South Dakota</c:v>
                </c:pt>
                <c:pt idx="48">
                  <c:v>Utah</c:v>
                </c:pt>
                <c:pt idx="49">
                  <c:v>Vermont</c:v>
                </c:pt>
                <c:pt idx="50">
                  <c:v>West Virginia</c:v>
                </c:pt>
                <c:pt idx="51">
                  <c:v>Wyoming</c:v>
                </c:pt>
              </c:strCache>
            </c:strRef>
          </c:cat>
          <c:val>
            <c:numRef>
              <c:f>'by State'!$AG$2:$AG$53</c:f>
              <c:numCache>
                <c:formatCode>0.00</c:formatCode>
                <c:ptCount val="52"/>
                <c:pt idx="0">
                  <c:v>1.4906061997293059</c:v>
                </c:pt>
                <c:pt idx="1">
                  <c:v>0.91989973092932875</c:v>
                </c:pt>
                <c:pt idx="2">
                  <c:v>0.73337601581745393</c:v>
                </c:pt>
                <c:pt idx="3">
                  <c:v>0.64192103857688676</c:v>
                </c:pt>
                <c:pt idx="4">
                  <c:v>0.60946678665036136</c:v>
                </c:pt>
                <c:pt idx="5">
                  <c:v>0.57756570206937463</c:v>
                </c:pt>
                <c:pt idx="6">
                  <c:v>0.55596295285267372</c:v>
                </c:pt>
                <c:pt idx="7">
                  <c:v>0.51859464309020176</c:v>
                </c:pt>
                <c:pt idx="8">
                  <c:v>0.51786431204121264</c:v>
                </c:pt>
                <c:pt idx="9">
                  <c:v>0.35027177587089819</c:v>
                </c:pt>
                <c:pt idx="10">
                  <c:v>0.33919743512467454</c:v>
                </c:pt>
                <c:pt idx="11">
                  <c:v>0.33176353885531629</c:v>
                </c:pt>
                <c:pt idx="12">
                  <c:v>0.27959441661133805</c:v>
                </c:pt>
                <c:pt idx="13">
                  <c:v>0.27846935924428273</c:v>
                </c:pt>
                <c:pt idx="14">
                  <c:v>0.27791156131548883</c:v>
                </c:pt>
                <c:pt idx="15">
                  <c:v>0.25221240723627664</c:v>
                </c:pt>
                <c:pt idx="16">
                  <c:v>0.23558263708848132</c:v>
                </c:pt>
                <c:pt idx="17">
                  <c:v>0.23462098543942164</c:v>
                </c:pt>
                <c:pt idx="18">
                  <c:v>0.23157606851224302</c:v>
                </c:pt>
                <c:pt idx="19">
                  <c:v>0.23086797122461605</c:v>
                </c:pt>
                <c:pt idx="20">
                  <c:v>0.22185517516020717</c:v>
                </c:pt>
                <c:pt idx="21">
                  <c:v>0.20525118742943207</c:v>
                </c:pt>
                <c:pt idx="22">
                  <c:v>0.19861807501943726</c:v>
                </c:pt>
                <c:pt idx="23">
                  <c:v>0.19486157812936003</c:v>
                </c:pt>
                <c:pt idx="24">
                  <c:v>0.16249599041143661</c:v>
                </c:pt>
                <c:pt idx="25">
                  <c:v>0.16199040854790989</c:v>
                </c:pt>
                <c:pt idx="26">
                  <c:v>0.14730145935974831</c:v>
                </c:pt>
                <c:pt idx="27">
                  <c:v>0.13927687169661376</c:v>
                </c:pt>
                <c:pt idx="28">
                  <c:v>9.9461436215182039E-2</c:v>
                </c:pt>
                <c:pt idx="29">
                  <c:v>9.5698862475471186E-2</c:v>
                </c:pt>
                <c:pt idx="30">
                  <c:v>8.4763598984430366E-2</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6="http://schemas.microsoft.com/office/drawing/2014/chart" uri="{C3380CC4-5D6E-409C-BE32-E72D297353CC}">
              <c16:uniqueId val="{00000000-FC76-CD40-8835-E18BA327CD99}"/>
            </c:ext>
          </c:extLst>
        </c:ser>
        <c:dLbls>
          <c:showLegendKey val="0"/>
          <c:showVal val="0"/>
          <c:showCatName val="0"/>
          <c:showSerName val="0"/>
          <c:showPercent val="0"/>
          <c:showBubbleSize val="0"/>
        </c:dLbls>
        <c:gapWidth val="219"/>
        <c:overlap val="-27"/>
        <c:axId val="1100122048"/>
        <c:axId val="1100885648"/>
      </c:barChart>
      <c:catAx>
        <c:axId val="110012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100885648"/>
        <c:crosses val="autoZero"/>
        <c:auto val="1"/>
        <c:lblAlgn val="ctr"/>
        <c:lblOffset val="100"/>
        <c:noMultiLvlLbl val="0"/>
      </c:catAx>
      <c:valAx>
        <c:axId val="11008856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100122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800" b="1"/>
              <a:t>Mass Public Shooters per million people by State</a:t>
            </a:r>
          </a:p>
          <a:p>
            <a:pPr>
              <a:defRPr sz="2800" b="1"/>
            </a:pPr>
            <a:r>
              <a:rPr lang="en-US" sz="2800" b="1"/>
              <a:t> from 2020</a:t>
            </a:r>
            <a:r>
              <a:rPr lang="en-US" sz="2800" b="1" baseline="0"/>
              <a:t> to </a:t>
            </a:r>
            <a:r>
              <a:rPr lang="en-US" sz="2800" b="1" i="0" u="none" strike="noStrike" baseline="0">
                <a:effectLst/>
              </a:rPr>
              <a:t>2025</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'by State'!$AL$1</c:f>
              <c:strCache>
                <c:ptCount val="1"/>
                <c:pt idx="0">
                  <c:v>per million</c:v>
                </c:pt>
              </c:strCache>
            </c:strRef>
          </c:tx>
          <c:spPr>
            <a:solidFill>
              <a:schemeClr val="accent1"/>
            </a:solidFill>
            <a:ln>
              <a:noFill/>
            </a:ln>
            <a:effectLst/>
          </c:spPr>
          <c:invertIfNegative val="0"/>
          <c:cat>
            <c:strRef>
              <c:f>'by State'!$AI$2:$AI$53</c:f>
              <c:strCache>
                <c:ptCount val="52"/>
                <c:pt idx="0">
                  <c:v>Montana</c:v>
                </c:pt>
                <c:pt idx="1">
                  <c:v>Maine</c:v>
                </c:pt>
                <c:pt idx="2">
                  <c:v>Colorado</c:v>
                </c:pt>
                <c:pt idx="3">
                  <c:v>Arkansas</c:v>
                </c:pt>
                <c:pt idx="4">
                  <c:v>Puerto Rico</c:v>
                </c:pt>
                <c:pt idx="5">
                  <c:v>Tennessee</c:v>
                </c:pt>
                <c:pt idx="6">
                  <c:v>Oklahoma</c:v>
                </c:pt>
                <c:pt idx="7">
                  <c:v>Kentucky</c:v>
                </c:pt>
                <c:pt idx="8">
                  <c:v>Georgia</c:v>
                </c:pt>
                <c:pt idx="9">
                  <c:v>Minnesota</c:v>
                </c:pt>
                <c:pt idx="10">
                  <c:v>Wisconsin</c:v>
                </c:pt>
                <c:pt idx="11">
                  <c:v>Missouri</c:v>
                </c:pt>
                <c:pt idx="12">
                  <c:v>Illinois</c:v>
                </c:pt>
                <c:pt idx="13">
                  <c:v>Indiana</c:v>
                </c:pt>
                <c:pt idx="14">
                  <c:v>Washington</c:v>
                </c:pt>
                <c:pt idx="15">
                  <c:v>California</c:v>
                </c:pt>
                <c:pt idx="16">
                  <c:v>Virginia</c:v>
                </c:pt>
                <c:pt idx="17">
                  <c:v>New York</c:v>
                </c:pt>
                <c:pt idx="18">
                  <c:v>Michigan</c:v>
                </c:pt>
                <c:pt idx="19">
                  <c:v>North Carolina</c:v>
                </c:pt>
                <c:pt idx="20">
                  <c:v>Pennsylvania</c:v>
                </c:pt>
                <c:pt idx="21">
                  <c:v>Texas</c:v>
                </c:pt>
                <c:pt idx="22">
                  <c:v>Alabama</c:v>
                </c:pt>
                <c:pt idx="23">
                  <c:v>Alaska</c:v>
                </c:pt>
                <c:pt idx="24">
                  <c:v>Arizona</c:v>
                </c:pt>
                <c:pt idx="25">
                  <c:v>Connecticut</c:v>
                </c:pt>
                <c:pt idx="26">
                  <c:v>Delaware</c:v>
                </c:pt>
                <c:pt idx="27">
                  <c:v>Florida</c:v>
                </c:pt>
                <c:pt idx="28">
                  <c:v>Hawaii</c:v>
                </c:pt>
                <c:pt idx="29">
                  <c:v>Idaho</c:v>
                </c:pt>
                <c:pt idx="30">
                  <c:v>Iowa</c:v>
                </c:pt>
                <c:pt idx="31">
                  <c:v>Kansas</c:v>
                </c:pt>
                <c:pt idx="32">
                  <c:v>Louisiana</c:v>
                </c:pt>
                <c:pt idx="33">
                  <c:v>Maryland</c:v>
                </c:pt>
                <c:pt idx="34">
                  <c:v>Massachusetts</c:v>
                </c:pt>
                <c:pt idx="35">
                  <c:v>Mississippi</c:v>
                </c:pt>
                <c:pt idx="36">
                  <c:v>Nebraska</c:v>
                </c:pt>
                <c:pt idx="37">
                  <c:v>Nevada</c:v>
                </c:pt>
                <c:pt idx="38">
                  <c:v>New Hampshire</c:v>
                </c:pt>
                <c:pt idx="39">
                  <c:v>New Jersey</c:v>
                </c:pt>
                <c:pt idx="40">
                  <c:v>New Mexico</c:v>
                </c:pt>
                <c:pt idx="41">
                  <c:v>North Dakota</c:v>
                </c:pt>
                <c:pt idx="42">
                  <c:v>Ohio</c:v>
                </c:pt>
                <c:pt idx="43">
                  <c:v>Oregon</c:v>
                </c:pt>
                <c:pt idx="44">
                  <c:v>Rhode Island</c:v>
                </c:pt>
                <c:pt idx="45">
                  <c:v>South Carolina</c:v>
                </c:pt>
                <c:pt idx="46">
                  <c:v>South Dakota</c:v>
                </c:pt>
                <c:pt idx="47">
                  <c:v>Utah</c:v>
                </c:pt>
                <c:pt idx="48">
                  <c:v>Vermont</c:v>
                </c:pt>
                <c:pt idx="49">
                  <c:v>Washington D.C.</c:v>
                </c:pt>
                <c:pt idx="50">
                  <c:v>West Virginia</c:v>
                </c:pt>
                <c:pt idx="51">
                  <c:v>Wyoming</c:v>
                </c:pt>
              </c:strCache>
            </c:strRef>
          </c:cat>
          <c:val>
            <c:numRef>
              <c:f>'by State'!$AL$2:$AL$53</c:f>
              <c:numCache>
                <c:formatCode>0.00</c:formatCode>
                <c:ptCount val="52"/>
                <c:pt idx="0">
                  <c:v>0.91989973092932875</c:v>
                </c:pt>
                <c:pt idx="1">
                  <c:v>0.73337601581745393</c:v>
                </c:pt>
                <c:pt idx="2">
                  <c:v>0.3457297620601345</c:v>
                </c:pt>
                <c:pt idx="3">
                  <c:v>0.33176353885531629</c:v>
                </c:pt>
                <c:pt idx="4">
                  <c:v>0.30473339332518068</c:v>
                </c:pt>
                <c:pt idx="5">
                  <c:v>0.28878285103468732</c:v>
                </c:pt>
                <c:pt idx="6">
                  <c:v>0.25221240723627664</c:v>
                </c:pt>
                <c:pt idx="7">
                  <c:v>0.22185517516020717</c:v>
                </c:pt>
                <c:pt idx="8">
                  <c:v>0.18639627774089204</c:v>
                </c:pt>
                <c:pt idx="9">
                  <c:v>0.1751358879354491</c:v>
                </c:pt>
                <c:pt idx="10">
                  <c:v>0.16959871756233727</c:v>
                </c:pt>
                <c:pt idx="11">
                  <c:v>0.16249599041143661</c:v>
                </c:pt>
                <c:pt idx="12">
                  <c:v>0.15641399029294775</c:v>
                </c:pt>
                <c:pt idx="13">
                  <c:v>0.14730145935974831</c:v>
                </c:pt>
                <c:pt idx="14">
                  <c:v>0.12946607801030316</c:v>
                </c:pt>
                <c:pt idx="15">
                  <c:v>0.12657698147467397</c:v>
                </c:pt>
                <c:pt idx="16">
                  <c:v>0.11578803425612151</c:v>
                </c:pt>
                <c:pt idx="17">
                  <c:v>9.9461436215182039E-2</c:v>
                </c:pt>
                <c:pt idx="18">
                  <c:v>9.9309037509718631E-2</c:v>
                </c:pt>
                <c:pt idx="19">
                  <c:v>9.5698862475471186E-2</c:v>
                </c:pt>
                <c:pt idx="20">
                  <c:v>7.695599040820536E-2</c:v>
                </c:pt>
                <c:pt idx="21">
                  <c:v>6.8417062476477358E-2</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6="http://schemas.microsoft.com/office/drawing/2014/chart" uri="{C3380CC4-5D6E-409C-BE32-E72D297353CC}">
              <c16:uniqueId val="{00000000-2319-E748-84AB-859284F52DE9}"/>
            </c:ext>
          </c:extLst>
        </c:ser>
        <c:dLbls>
          <c:showLegendKey val="0"/>
          <c:showVal val="0"/>
          <c:showCatName val="0"/>
          <c:showSerName val="0"/>
          <c:showPercent val="0"/>
          <c:showBubbleSize val="0"/>
        </c:dLbls>
        <c:gapWidth val="219"/>
        <c:overlap val="-27"/>
        <c:axId val="1100122048"/>
        <c:axId val="1100885648"/>
      </c:barChart>
      <c:catAx>
        <c:axId val="110012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100885648"/>
        <c:crosses val="autoZero"/>
        <c:auto val="1"/>
        <c:lblAlgn val="ctr"/>
        <c:lblOffset val="100"/>
        <c:noMultiLvlLbl val="0"/>
      </c:catAx>
      <c:valAx>
        <c:axId val="11008856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100122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800" b="1"/>
              <a:t>Served in the military</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2000" b="1" i="0" u="none" strike="noStrike" kern="1200" spc="0" baseline="0">
                <a:solidFill>
                  <a:sysClr val="windowText" lastClr="000000">
                    <a:lumMod val="65000"/>
                    <a:lumOff val="35000"/>
                  </a:sysClr>
                </a:solidFill>
              </a:rPr>
              <a:t>Mass Public Shootings from 1998 to </a:t>
            </a:r>
            <a:r>
              <a:rPr lang="en-US" sz="2000" b="1" i="0" u="none" strike="noStrike" baseline="0">
                <a:effectLst/>
              </a:rPr>
              <a:t>2025</a:t>
            </a:r>
            <a:endParaRPr lang="en-US" sz="2000" b="1"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9248978622014243"/>
          <c:y val="0.16654580152671752"/>
          <c:w val="0.65022592419032277"/>
          <c:h val="0.74019038889222821"/>
        </c:manualLayout>
      </c:layout>
      <c:pieChart>
        <c:varyColors val="1"/>
        <c:ser>
          <c:idx val="0"/>
          <c:order val="0"/>
          <c:tx>
            <c:strRef>
              <c:f>'Served in the Military'!$L$2</c:f>
              <c:strCache>
                <c:ptCount val="1"/>
                <c:pt idx="0">
                  <c:v>Served in the military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700-8D47-8B81-ACF5BCAFE9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700-8D47-8B81-ACF5BCAFE917}"/>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'Served in the Military'!$K$3:$K$4</c:f>
              <c:strCache>
                <c:ptCount val="2"/>
                <c:pt idx="0">
                  <c:v>Yes</c:v>
                </c:pt>
                <c:pt idx="1">
                  <c:v>No</c:v>
                </c:pt>
              </c:strCache>
            </c:strRef>
          </c:cat>
          <c:val>
            <c:numRef>
              <c:f>'Served in the Military'!$L$3:$L$4</c:f>
              <c:numCache>
                <c:formatCode>0%</c:formatCode>
                <c:ptCount val="2"/>
                <c:pt idx="0">
                  <c:v>0.1981981981981982</c:v>
                </c:pt>
                <c:pt idx="1">
                  <c:v>0.80180180180180183</c:v>
                </c:pt>
              </c:numCache>
            </c:numRef>
          </c:val>
          <c:extLst>
            <c:ext xmlns:c16="http://schemas.microsoft.com/office/drawing/2014/chart" uri="{C3380CC4-5D6E-409C-BE32-E72D297353CC}">
              <c16:uniqueId val="{00000004-3700-8D47-8B81-ACF5BCAFE91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43218736593382656"/>
          <c:y val="0.94481111378253291"/>
          <c:w val="0.18424206823266959"/>
          <c:h val="4.373850453807778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Mass Public</a:t>
            </a:r>
            <a:r>
              <a:rPr lang="en-US" sz="2200" b="1" baseline="0"/>
              <a:t> Shooters who were Racist, Anti-immigrant, or </a:t>
            </a:r>
            <a:r>
              <a:rPr lang="en-US" sz="2200" b="1"/>
              <a:t>White Supremacist</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i="0" u="none" strike="noStrike" kern="1200" spc="0" baseline="0">
                <a:solidFill>
                  <a:sysClr val="windowText" lastClr="000000">
                    <a:lumMod val="65000"/>
                    <a:lumOff val="35000"/>
                  </a:sysClr>
                </a:solidFill>
              </a:rPr>
              <a:t>Mass Public Shootings from 1998 to </a:t>
            </a:r>
            <a:r>
              <a:rPr lang="en-US" sz="1800" b="1" i="0" u="none" strike="noStrike" baseline="0">
                <a:effectLst/>
              </a:rPr>
              <a:t>2025</a:t>
            </a:r>
            <a:endParaRPr lang="en-US" sz="1800" b="1"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B1A7-CA48-8181-1ECDDB223E4A}"/>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B1A7-CA48-8181-1ECDDB223E4A}"/>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B1A7-CA48-8181-1ECDDB223E4A}"/>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f>Racist!$B$3:$B$5</c:f>
              <c:strCache>
                <c:ptCount val="3"/>
                <c:pt idx="0">
                  <c:v>Racist, Anti-immigrant, or White Supremacist</c:v>
                </c:pt>
                <c:pt idx="1">
                  <c:v>Found to have looked at any racist or anti-immigrant writings or links, no direct racist statements</c:v>
                </c:pt>
                <c:pt idx="2">
                  <c:v>Not Racist</c:v>
                </c:pt>
              </c:strCache>
            </c:strRef>
          </c:cat>
          <c:val>
            <c:numRef>
              <c:f>Racist!$C$3:$C$5</c:f>
              <c:numCache>
                <c:formatCode>0.0%</c:formatCode>
                <c:ptCount val="3"/>
                <c:pt idx="0">
                  <c:v>6.4814814814814811E-2</c:v>
                </c:pt>
                <c:pt idx="1">
                  <c:v>7.407407407407407E-2</c:v>
                </c:pt>
                <c:pt idx="2">
                  <c:v>0.86111111111111116</c:v>
                </c:pt>
              </c:numCache>
            </c:numRef>
          </c:val>
          <c:extLst>
            <c:ext xmlns:c16="http://schemas.microsoft.com/office/drawing/2014/chart" uri="{C3380CC4-5D6E-409C-BE32-E72D297353CC}">
              <c16:uniqueId val="{00000006-B1A7-CA48-8181-1ECDDB223E4A}"/>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200" b="1"/>
              <a:t>Percent of Mass Public Shootings by Trans Individuals from 2018 to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Trans!$B$3</c:f>
              <c:strCache>
                <c:ptCount val="1"/>
                <c:pt idx="0">
                  <c:v>Percent of Mass Public Shootings by Trans Individuals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Trans!$C$2:$D$2</c:f>
              <c:strCache>
                <c:ptCount val="2"/>
                <c:pt idx="0">
                  <c:v>Trans</c:v>
                </c:pt>
                <c:pt idx="1">
                  <c:v>Not Trans</c:v>
                </c:pt>
              </c:strCache>
            </c:strRef>
          </c:cat>
          <c:val>
            <c:numRef>
              <c:f>Trans!$C$3:$D$3</c:f>
              <c:numCache>
                <c:formatCode>0%</c:formatCode>
                <c:ptCount val="2"/>
                <c:pt idx="0">
                  <c:v>4.5454545454545456E-2</c:v>
                </c:pt>
                <c:pt idx="1">
                  <c:v>0.95454545454545459</c:v>
                </c:pt>
              </c:numCache>
            </c:numRef>
          </c:val>
          <c:extLst>
            <c:ext xmlns:c16="http://schemas.microsoft.com/office/drawing/2014/chart" uri="{C3380CC4-5D6E-409C-BE32-E72D297353CC}">
              <c16:uniqueId val="{00000000-DC32-C74D-B77B-D5F26D23A805}"/>
            </c:ext>
          </c:extLst>
        </c:ser>
        <c:dLbls>
          <c:showLegendKey val="0"/>
          <c:showVal val="0"/>
          <c:showCatName val="0"/>
          <c:showSerName val="0"/>
          <c:showPercent val="0"/>
          <c:showBubbleSize val="0"/>
        </c:dLbls>
        <c:gapWidth val="219"/>
        <c:overlap val="-27"/>
        <c:axId val="8159903"/>
        <c:axId val="1820420991"/>
      </c:barChart>
      <c:catAx>
        <c:axId val="81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820420991"/>
        <c:crosses val="autoZero"/>
        <c:auto val="1"/>
        <c:lblAlgn val="ctr"/>
        <c:lblOffset val="100"/>
        <c:noMultiLvlLbl val="0"/>
      </c:catAx>
      <c:valAx>
        <c:axId val="182042099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81599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Total Killed per Mass Public Shooting by</a:t>
            </a:r>
            <a:r>
              <a:rPr lang="en-US" sz="2400" b="1" baseline="0"/>
              <a:t> </a:t>
            </a:r>
            <a:r>
              <a:rPr lang="en-US" sz="2400" b="1"/>
              <a:t>Type of Weapon</a:t>
            </a:r>
            <a:endParaRPr lang="en-US" sz="2400" b="1" baseline="0"/>
          </a:p>
          <a:p>
            <a:pPr>
              <a:defRPr sz="2400" b="1"/>
            </a:pPr>
            <a:r>
              <a:rPr lang="en-US" sz="2000" b="1"/>
              <a:t>From 1998 to 2025</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'Total Killed per MPS by Weapon'!$P$6</c:f>
              <c:strCache>
                <c:ptCount val="1"/>
                <c:pt idx="0">
                  <c:v>Total Killed per Mass Public Shooting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Killed per MPS by Weapon'!$Q$5:$V$5</c:f>
              <c:strCache>
                <c:ptCount val="6"/>
                <c:pt idx="0">
                  <c:v>Murders only with Handgun</c:v>
                </c:pt>
                <c:pt idx="1">
                  <c:v>Murders only with Rifles</c:v>
                </c:pt>
                <c:pt idx="2">
                  <c:v>Murders only with Shotguns</c:v>
                </c:pt>
                <c:pt idx="3">
                  <c:v>Handgun &amp; Rifle</c:v>
                </c:pt>
                <c:pt idx="4">
                  <c:v>Handgun &amp; Shotgun</c:v>
                </c:pt>
                <c:pt idx="5">
                  <c:v>All three types of Weapons</c:v>
                </c:pt>
              </c:strCache>
            </c:strRef>
          </c:cat>
          <c:val>
            <c:numRef>
              <c:f>'Total Killed per MPS by Weapon'!$Q$6:$V$6</c:f>
              <c:numCache>
                <c:formatCode>_(* #,##0.0_);_(* \(#,##0.0\);_(* "-"??_);_(@_)</c:formatCode>
                <c:ptCount val="6"/>
                <c:pt idx="0">
                  <c:v>6.836363636363636</c:v>
                </c:pt>
                <c:pt idx="1">
                  <c:v>9</c:v>
                </c:pt>
                <c:pt idx="2">
                  <c:v>5</c:v>
                </c:pt>
                <c:pt idx="3">
                  <c:v>15.214285714285714</c:v>
                </c:pt>
                <c:pt idx="4">
                  <c:v>6.9</c:v>
                </c:pt>
                <c:pt idx="5">
                  <c:v>10</c:v>
                </c:pt>
              </c:numCache>
            </c:numRef>
          </c:val>
          <c:extLst>
            <c:ext xmlns:c16="http://schemas.microsoft.com/office/drawing/2014/chart" uri="{C3380CC4-5D6E-409C-BE32-E72D297353CC}">
              <c16:uniqueId val="{00000000-103C-494D-A94B-3ACB0AF6EC09}"/>
            </c:ext>
          </c:extLst>
        </c:ser>
        <c:dLbls>
          <c:showLegendKey val="0"/>
          <c:showVal val="0"/>
          <c:showCatName val="0"/>
          <c:showSerName val="0"/>
          <c:showPercent val="0"/>
          <c:showBubbleSize val="0"/>
        </c:dLbls>
        <c:gapWidth val="219"/>
        <c:overlap val="-27"/>
        <c:axId val="2048033327"/>
        <c:axId val="175135839"/>
      </c:barChart>
      <c:catAx>
        <c:axId val="2048033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75135839"/>
        <c:crosses val="autoZero"/>
        <c:auto val="1"/>
        <c:lblAlgn val="ctr"/>
        <c:lblOffset val="100"/>
        <c:noMultiLvlLbl val="0"/>
      </c:catAx>
      <c:valAx>
        <c:axId val="175135839"/>
        <c:scaling>
          <c:orientation val="minMax"/>
          <c:max val="16"/>
          <c:min val="0"/>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20480333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200" b="1"/>
              <a:t>Ratio of Attacks by these groups to their shares of the population</a:t>
            </a:r>
          </a:p>
          <a:p>
            <a:pPr>
              <a:defRPr b="1"/>
            </a:pPr>
            <a:r>
              <a:rPr lang="en-US" sz="1800" b="0"/>
              <a:t>(Assuming</a:t>
            </a:r>
            <a:r>
              <a:rPr lang="en-US" sz="1800" b="0" baseline="0"/>
              <a:t> 0.73% of Adults are Trans)</a:t>
            </a:r>
            <a:endParaRPr lang="en-US" sz="1800" b="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Trans!$B$7</c:f>
              <c:strCache>
                <c:ptCount val="1"/>
                <c:pt idx="0">
                  <c:v>Ratio of Attacks by these groups to their shares of the population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Trans!$C$6:$D$6</c:f>
              <c:strCache>
                <c:ptCount val="2"/>
                <c:pt idx="0">
                  <c:v>Trans</c:v>
                </c:pt>
                <c:pt idx="1">
                  <c:v>Not Trans</c:v>
                </c:pt>
              </c:strCache>
            </c:strRef>
          </c:cat>
          <c:val>
            <c:numRef>
              <c:f>Trans!$C$7:$D$7</c:f>
              <c:numCache>
                <c:formatCode>0.00</c:formatCode>
                <c:ptCount val="2"/>
                <c:pt idx="0">
                  <c:v>6.2011658191740056</c:v>
                </c:pt>
                <c:pt idx="1">
                  <c:v>0.96159393811181415</c:v>
                </c:pt>
              </c:numCache>
            </c:numRef>
          </c:val>
          <c:extLst>
            <c:ext xmlns:c16="http://schemas.microsoft.com/office/drawing/2014/chart" uri="{C3380CC4-5D6E-409C-BE32-E72D297353CC}">
              <c16:uniqueId val="{00000000-6866-DE46-AB15-BDCEC6ED341E}"/>
            </c:ext>
          </c:extLst>
        </c:ser>
        <c:dLbls>
          <c:showLegendKey val="0"/>
          <c:showVal val="0"/>
          <c:showCatName val="0"/>
          <c:showSerName val="0"/>
          <c:showPercent val="0"/>
          <c:showBubbleSize val="0"/>
        </c:dLbls>
        <c:gapWidth val="219"/>
        <c:overlap val="-27"/>
        <c:axId val="1561450367"/>
        <c:axId val="8235663"/>
      </c:barChart>
      <c:catAx>
        <c:axId val="156145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8235663"/>
        <c:crosses val="autoZero"/>
        <c:auto val="1"/>
        <c:lblAlgn val="ctr"/>
        <c:lblOffset val="100"/>
        <c:noMultiLvlLbl val="0"/>
      </c:catAx>
      <c:valAx>
        <c:axId val="82356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15614503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800" b="1" i="0" u="none" strike="noStrike" kern="1200" spc="0" baseline="0">
                <a:solidFill>
                  <a:sysClr val="windowText" lastClr="000000">
                    <a:lumMod val="65000"/>
                    <a:lumOff val="35000"/>
                  </a:sysClr>
                </a:solidFill>
                <a:latin typeface="+mn-lt"/>
                <a:ea typeface="+mn-ea"/>
                <a:cs typeface="+mn-cs"/>
              </a:defRPr>
            </a:pPr>
            <a:r>
              <a:rPr lang="en-US" sz="2800" b="1"/>
              <a:t>Percent of attacks that could have been stopped by Universal Background Checks</a:t>
            </a:r>
          </a:p>
          <a:p>
            <a:pPr marL="0" marR="0" indent="0" algn="ctr" defTabSz="914400" rtl="0" eaLnBrk="1" fontAlgn="auto" latinLnBrk="0" hangingPunct="1">
              <a:lnSpc>
                <a:spcPct val="100000"/>
              </a:lnSpc>
              <a:spcBef>
                <a:spcPts val="0"/>
              </a:spcBef>
              <a:spcAft>
                <a:spcPts val="0"/>
              </a:spcAft>
              <a:buClrTx/>
              <a:buSzTx/>
              <a:buFontTx/>
              <a:buNone/>
              <a:tabLst/>
              <a:defRPr sz="2800" b="1">
                <a:solidFill>
                  <a:sysClr val="windowText" lastClr="000000">
                    <a:lumMod val="65000"/>
                    <a:lumOff val="35000"/>
                  </a:sysClr>
                </a:solidFill>
              </a:defRPr>
            </a:pPr>
            <a:r>
              <a:rPr lang="en-US" sz="2000" b="1"/>
              <a:t>Mass Public Shootings</a:t>
            </a:r>
            <a:r>
              <a:rPr lang="en-US" sz="2000" b="1" baseline="0"/>
              <a:t> from 2000 to 2025</a:t>
            </a:r>
            <a:endParaRPr lang="en-US" sz="20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8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7.6200934524440045E-2"/>
          <c:y val="0.24975579461018077"/>
          <c:w val="0.90735661405553003"/>
          <c:h val="0.68925525858563452"/>
        </c:manualLayout>
      </c:layout>
      <c:barChart>
        <c:barDir val="col"/>
        <c:grouping val="clustered"/>
        <c:varyColors val="0"/>
        <c:ser>
          <c:idx val="0"/>
          <c:order val="0"/>
          <c:tx>
            <c:strRef>
              <c:f>'Universal Background Checks'!$L$3</c:f>
              <c:strCache>
                <c:ptCount val="1"/>
                <c:pt idx="0">
                  <c:v>Percent of attacks that could have been stopped by Universal Background Checks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'Universal Background Checks'!$M$2:$N$2</c:f>
              <c:strCache>
                <c:ptCount val="2"/>
                <c:pt idx="0">
                  <c:v>Could have been stopped</c:v>
                </c:pt>
                <c:pt idx="1">
                  <c:v>Wouldn't have stopped attack</c:v>
                </c:pt>
              </c:strCache>
            </c:strRef>
          </c:cat>
          <c:val>
            <c:numRef>
              <c:f>'Universal Background Checks'!$M$3:$N$3</c:f>
              <c:numCache>
                <c:formatCode>0%</c:formatCode>
                <c:ptCount val="2"/>
                <c:pt idx="0">
                  <c:v>0</c:v>
                </c:pt>
                <c:pt idx="1">
                  <c:v>1</c:v>
                </c:pt>
              </c:numCache>
            </c:numRef>
          </c:val>
          <c:extLst>
            <c:ext xmlns:c16="http://schemas.microsoft.com/office/drawing/2014/chart" uri="{C3380CC4-5D6E-409C-BE32-E72D297353CC}">
              <c16:uniqueId val="{00000000-EB8E-FB46-A9D5-F6D6FE0846FD}"/>
            </c:ext>
          </c:extLst>
        </c:ser>
        <c:dLbls>
          <c:showLegendKey val="0"/>
          <c:showVal val="0"/>
          <c:showCatName val="0"/>
          <c:showSerName val="0"/>
          <c:showPercent val="0"/>
          <c:showBubbleSize val="0"/>
        </c:dLbls>
        <c:gapWidth val="219"/>
        <c:overlap val="-27"/>
        <c:axId val="2048450351"/>
        <c:axId val="1128470112"/>
      </c:barChart>
      <c:catAx>
        <c:axId val="2048450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128470112"/>
        <c:crosses val="autoZero"/>
        <c:auto val="1"/>
        <c:lblAlgn val="ctr"/>
        <c:lblOffset val="100"/>
        <c:noMultiLvlLbl val="0"/>
      </c:catAx>
      <c:valAx>
        <c:axId val="11284701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20484503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1" i="0" u="none" strike="noStrike" kern="1200" spc="0" baseline="0">
                <a:solidFill>
                  <a:schemeClr val="tx1">
                    <a:lumMod val="65000"/>
                    <a:lumOff val="35000"/>
                  </a:schemeClr>
                </a:solidFill>
                <a:latin typeface="+mn-lt"/>
                <a:ea typeface="+mn-ea"/>
                <a:cs typeface="+mn-cs"/>
              </a:defRPr>
            </a:pPr>
            <a:r>
              <a:rPr lang="en-US" sz="2400" b="1"/>
              <a:t>Percent of Mass Public</a:t>
            </a:r>
            <a:r>
              <a:rPr lang="en-US" sz="2400" b="1" baseline="0"/>
              <a:t> Shootings </a:t>
            </a:r>
          </a:p>
          <a:p>
            <a:pPr>
              <a:defRPr sz="2200" b="1"/>
            </a:pPr>
            <a:r>
              <a:rPr lang="en-US" sz="2400" b="1" baseline="0"/>
              <a:t>between 1998 and </a:t>
            </a:r>
            <a:r>
              <a:rPr lang="en-US" sz="2400" b="1" i="0" u="none" strike="noStrike" baseline="0">
                <a:effectLst/>
              </a:rPr>
              <a:t>2025 </a:t>
            </a:r>
            <a:r>
              <a:rPr lang="en-US" sz="2400" b="1" baseline="0"/>
              <a:t>in </a:t>
            </a:r>
            <a:r>
              <a:rPr lang="en-US" sz="2400" b="1" i="0" u="none" strike="noStrike" baseline="0">
                <a:effectLst/>
              </a:rPr>
              <a:t>Gun-Free Zones</a:t>
            </a:r>
            <a:endParaRPr lang="en-US" sz="2400" b="1" baseline="0"/>
          </a:p>
        </c:rich>
      </c:tx>
      <c:overlay val="0"/>
      <c:spPr>
        <a:noFill/>
        <a:ln>
          <a:noFill/>
        </a:ln>
        <a:effectLst/>
      </c:spPr>
      <c:txPr>
        <a:bodyPr rot="0" spcFirstLastPara="1" vertOverflow="ellipsis" vert="horz" wrap="square" anchor="ctr" anchorCtr="1"/>
        <a:lstStyle/>
        <a:p>
          <a:pPr>
            <a:defRPr sz="2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2"/>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E64-264C-B144-212B6E61E7D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E64-264C-B144-212B6E61E7D2}"/>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'Gun-Free Zones'!$I$2:$I$3</c:f>
              <c:strCache>
                <c:ptCount val="2"/>
                <c:pt idx="0">
                  <c:v>Not a Gun Free Zone</c:v>
                </c:pt>
                <c:pt idx="1">
                  <c:v>Gun Free Zone</c:v>
                </c:pt>
              </c:strCache>
            </c:strRef>
          </c:cat>
          <c:val>
            <c:numRef>
              <c:f>'Gun-Free Zones'!$L$2:$L$3</c:f>
              <c:numCache>
                <c:formatCode>0.0%</c:formatCode>
                <c:ptCount val="2"/>
                <c:pt idx="0">
                  <c:v>0.18627450980392157</c:v>
                </c:pt>
                <c:pt idx="1">
                  <c:v>0.81372549019607843</c:v>
                </c:pt>
              </c:numCache>
            </c:numRef>
          </c:val>
          <c:extLst>
            <c:ext xmlns:c16="http://schemas.microsoft.com/office/drawing/2014/chart" uri="{C3380CC4-5D6E-409C-BE32-E72D297353CC}">
              <c16:uniqueId val="{00000006-4246-0A42-AE2C-6250F6CD75C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2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400" b="1"/>
              <a:t>Race</a:t>
            </a:r>
            <a:r>
              <a:rPr lang="en-US" sz="2400" b="1" baseline="0"/>
              <a:t> of Mass Public Shooters</a:t>
            </a: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2000" b="1" baseline="0"/>
              <a:t>From 1998 to 2025</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110-324E-8B1D-32688BC5C8E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110-324E-8B1D-32688BC5C8E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110-324E-8B1D-32688BC5C8E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110-324E-8B1D-32688BC5C8E7}"/>
              </c:ext>
            </c:extLst>
          </c:dPt>
          <c:dPt>
            <c:idx val="4"/>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9-1110-324E-8B1D-32688BC5C8E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110-324E-8B1D-32688BC5C8E7}"/>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 &amp; Gender'!$K$2:$K$7</c:f>
              <c:strCache>
                <c:ptCount val="6"/>
                <c:pt idx="0">
                  <c:v>White</c:v>
                </c:pt>
                <c:pt idx="1">
                  <c:v>Black</c:v>
                </c:pt>
                <c:pt idx="2">
                  <c:v>Hispanic</c:v>
                </c:pt>
                <c:pt idx="3">
                  <c:v>Middle Eastern</c:v>
                </c:pt>
                <c:pt idx="4">
                  <c:v>Asian</c:v>
                </c:pt>
                <c:pt idx="5">
                  <c:v>American Indian</c:v>
                </c:pt>
              </c:strCache>
            </c:strRef>
          </c:cat>
          <c:val>
            <c:numRef>
              <c:f>'Race &amp; Gender'!$M$2:$M$7</c:f>
              <c:numCache>
                <c:formatCode>0.0%</c:formatCode>
                <c:ptCount val="6"/>
                <c:pt idx="0">
                  <c:v>0.55045871559633031</c:v>
                </c:pt>
                <c:pt idx="1">
                  <c:v>0.1743119266055046</c:v>
                </c:pt>
                <c:pt idx="2">
                  <c:v>0.11009174311926606</c:v>
                </c:pt>
                <c:pt idx="3">
                  <c:v>6.4220183486238536E-2</c:v>
                </c:pt>
                <c:pt idx="4">
                  <c:v>7.3394495412844041E-2</c:v>
                </c:pt>
                <c:pt idx="5">
                  <c:v>2.7522935779816515E-2</c:v>
                </c:pt>
              </c:numCache>
            </c:numRef>
          </c:val>
          <c:extLst>
            <c:ext xmlns:c16="http://schemas.microsoft.com/office/drawing/2014/chart" uri="{C3380CC4-5D6E-409C-BE32-E72D297353CC}">
              <c16:uniqueId val="{0000000D-D9BB-A947-BF06-B101B7AE1E90}"/>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400" b="1" baseline="0"/>
              <a:t>Gender of Mass Public Shooters</a:t>
            </a: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2000" b="1" baseline="0"/>
              <a:t>From 1998 to 2025</a:t>
            </a:r>
            <a:endParaRPr lang="en-US" sz="20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50D-C64D-8553-FC25652F6C5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50D-C64D-8553-FC25652F6C55}"/>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 &amp; Gender'!$O$2:$O$3</c:f>
              <c:strCache>
                <c:ptCount val="2"/>
                <c:pt idx="0">
                  <c:v>Male</c:v>
                </c:pt>
                <c:pt idx="1">
                  <c:v>Female</c:v>
                </c:pt>
              </c:strCache>
            </c:strRef>
          </c:cat>
          <c:val>
            <c:numRef>
              <c:f>'Race &amp; Gender'!$Q$2:$Q$3</c:f>
              <c:numCache>
                <c:formatCode>0.0%</c:formatCode>
                <c:ptCount val="2"/>
                <c:pt idx="0">
                  <c:v>0.96363636363636362</c:v>
                </c:pt>
                <c:pt idx="1">
                  <c:v>3.6363636363636362E-2</c:v>
                </c:pt>
              </c:numCache>
            </c:numRef>
          </c:val>
          <c:extLst>
            <c:ext xmlns:c16="http://schemas.microsoft.com/office/drawing/2014/chart" uri="{C3380CC4-5D6E-409C-BE32-E72D297353CC}">
              <c16:uniqueId val="{00000005-EF15-7348-8658-15F21EA265DF}"/>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400" b="1"/>
              <a:t>Race</a:t>
            </a:r>
            <a:r>
              <a:rPr lang="en-US" sz="2400" b="1" baseline="0"/>
              <a:t> of Victims of Mass Public Shooters</a:t>
            </a: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2000" b="1" baseline="0"/>
              <a:t>From 1998 to 2025</a:t>
            </a:r>
            <a:endParaRPr lang="en-US" sz="20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59D-6E4F-A4D7-BFF8EA0D72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59D-6E4F-A4D7-BFF8EA0D729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59D-6E4F-A4D7-BFF8EA0D729C}"/>
              </c:ext>
            </c:extLst>
          </c:dPt>
          <c:dPt>
            <c:idx val="3"/>
            <c:bubble3D val="0"/>
            <c:spPr>
              <a:solidFill>
                <a:schemeClr val="bg2"/>
              </a:solidFill>
              <a:ln w="19050">
                <a:solidFill>
                  <a:schemeClr val="lt1"/>
                </a:solidFill>
              </a:ln>
              <a:effectLst/>
            </c:spPr>
            <c:extLst>
              <c:ext xmlns:c16="http://schemas.microsoft.com/office/drawing/2014/chart" uri="{C3380CC4-5D6E-409C-BE32-E72D297353CC}">
                <c16:uniqueId val="{00000007-459D-6E4F-A4D7-BFF8EA0D729C}"/>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459D-6E4F-A4D7-BFF8EA0D729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59D-6E4F-A4D7-BFF8EA0D729C}"/>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0D-459D-6E4F-A4D7-BFF8EA0D729C}"/>
              </c:ext>
            </c:extLst>
          </c:dPt>
          <c:dLbls>
            <c:dLbl>
              <c:idx val="5"/>
              <c:layout>
                <c:manualLayout>
                  <c:x val="2.4933740149453681E-2"/>
                  <c:y val="-2.2345149463320987E-2"/>
                </c:manualLayout>
              </c:layout>
              <c:dLblPos val="bestFit"/>
              <c:showLegendKey val="0"/>
              <c:showVal val="1"/>
              <c:showCatName val="0"/>
              <c:showSerName val="0"/>
              <c:showPercent val="0"/>
              <c:showBubbleSize val="0"/>
              <c:extLst>
                <c:ext xmlns:c15="http://schemas.microsoft.com/office/drawing/2012/chart" uri="{CE6537A1-D6FC-4f65-9D91-7224C49458BB}">
                  <c15:layout>
                    <c:manualLayout>
                      <c:w val="8.4050403882544381E-2"/>
                      <c:h val="3.5203080159727118E-2"/>
                    </c:manualLayout>
                  </c15:layout>
                </c:ext>
                <c:ext xmlns:c16="http://schemas.microsoft.com/office/drawing/2014/chart" uri="{C3380CC4-5D6E-409C-BE32-E72D297353CC}">
                  <c16:uniqueId val="{0000000B-459D-6E4F-A4D7-BFF8EA0D729C}"/>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 &amp; Gender'!$AI$2:$AI$8</c:f>
              <c:strCache>
                <c:ptCount val="7"/>
                <c:pt idx="0">
                  <c:v>Victims killed-White</c:v>
                </c:pt>
                <c:pt idx="1">
                  <c:v>Victims killed-Black</c:v>
                </c:pt>
                <c:pt idx="2">
                  <c:v>Victims killed-Hispanic</c:v>
                </c:pt>
                <c:pt idx="3">
                  <c:v>Victims killed-Asian</c:v>
                </c:pt>
                <c:pt idx="4">
                  <c:v>Victims killed-Middle Eastern</c:v>
                </c:pt>
                <c:pt idx="5">
                  <c:v>Victims killed-Native American</c:v>
                </c:pt>
                <c:pt idx="6">
                  <c:v>Victims killed-Race Unknown</c:v>
                </c:pt>
              </c:strCache>
            </c:strRef>
          </c:cat>
          <c:val>
            <c:numRef>
              <c:f>'Race &amp; Gender'!$AK$2:$AK$8</c:f>
              <c:numCache>
                <c:formatCode>0.0%</c:formatCode>
                <c:ptCount val="7"/>
                <c:pt idx="0">
                  <c:v>0.5523385300668151</c:v>
                </c:pt>
                <c:pt idx="1">
                  <c:v>9.9109131403118042E-2</c:v>
                </c:pt>
                <c:pt idx="2">
                  <c:v>0.17149220489977729</c:v>
                </c:pt>
                <c:pt idx="3">
                  <c:v>9.4654788418708238E-2</c:v>
                </c:pt>
                <c:pt idx="4">
                  <c:v>8.9086859688195987E-3</c:v>
                </c:pt>
                <c:pt idx="5">
                  <c:v>1.7817371937639197E-2</c:v>
                </c:pt>
                <c:pt idx="6">
                  <c:v>5.5679287305122498E-2</c:v>
                </c:pt>
              </c:numCache>
            </c:numRef>
          </c:val>
          <c:extLst>
            <c:ext xmlns:c16="http://schemas.microsoft.com/office/drawing/2014/chart" uri="{C3380CC4-5D6E-409C-BE32-E72D297353CC}">
              <c16:uniqueId val="{0000000F-2927-A140-90BB-F5E1D53AAA2F}"/>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Percent of Mass Public Shooters</a:t>
            </a:r>
            <a:r>
              <a:rPr lang="en-US" sz="2200" b="1" baseline="0"/>
              <a:t> by Age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i="0" baseline="0">
                <a:effectLst/>
              </a:rPr>
              <a:t>From 1998 to 2025</a:t>
            </a:r>
            <a:endParaRPr lang="en-US" sz="18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Age!$L$2:$L$7</c:f>
              <c:strCache>
                <c:ptCount val="6"/>
                <c:pt idx="0">
                  <c:v>Under 21</c:v>
                </c:pt>
                <c:pt idx="1">
                  <c:v>21 to 30</c:v>
                </c:pt>
                <c:pt idx="2">
                  <c:v>31 to 40</c:v>
                </c:pt>
                <c:pt idx="3">
                  <c:v>41 to 50</c:v>
                </c:pt>
                <c:pt idx="4">
                  <c:v>51 to 60</c:v>
                </c:pt>
                <c:pt idx="5">
                  <c:v>Over 60</c:v>
                </c:pt>
              </c:strCache>
            </c:strRef>
          </c:cat>
          <c:val>
            <c:numRef>
              <c:f>Age!$N$2:$N$7</c:f>
              <c:numCache>
                <c:formatCode>0.0%</c:formatCode>
                <c:ptCount val="6"/>
                <c:pt idx="0">
                  <c:v>0.17272727272727273</c:v>
                </c:pt>
                <c:pt idx="1">
                  <c:v>0.32727272727272727</c:v>
                </c:pt>
                <c:pt idx="2">
                  <c:v>0.22727272727272727</c:v>
                </c:pt>
                <c:pt idx="3">
                  <c:v>0.17272727272727273</c:v>
                </c:pt>
                <c:pt idx="4">
                  <c:v>6.363636363636363E-2</c:v>
                </c:pt>
                <c:pt idx="5">
                  <c:v>3.6363636363636362E-2</c:v>
                </c:pt>
              </c:numCache>
            </c:numRef>
          </c:val>
          <c:extLst>
            <c:ext xmlns:c16="http://schemas.microsoft.com/office/drawing/2014/chart" uri="{C3380CC4-5D6E-409C-BE32-E72D297353CC}">
              <c16:uniqueId val="{00000001-8CA4-8F4D-8F51-71FD3FA93A9B}"/>
            </c:ext>
          </c:extLst>
        </c:ser>
        <c:dLbls>
          <c:showLegendKey val="0"/>
          <c:showVal val="0"/>
          <c:showCatName val="0"/>
          <c:showSerName val="0"/>
          <c:showPercent val="0"/>
          <c:showBubbleSize val="0"/>
        </c:dLbls>
        <c:gapWidth val="219"/>
        <c:overlap val="-27"/>
        <c:axId val="97840800"/>
        <c:axId val="268505343"/>
      </c:barChart>
      <c:catAx>
        <c:axId val="978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268505343"/>
        <c:crosses val="autoZero"/>
        <c:auto val="1"/>
        <c:lblAlgn val="ctr"/>
        <c:lblOffset val="100"/>
        <c:noMultiLvlLbl val="0"/>
      </c:catAx>
      <c:valAx>
        <c:axId val="26850534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97840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Age Distribution</a:t>
            </a:r>
            <a:r>
              <a:rPr lang="en-US" sz="2200" b="1" baseline="0"/>
              <a:t> </a:t>
            </a:r>
            <a:r>
              <a:rPr lang="en-US" sz="2200" b="1"/>
              <a:t>of Mass Public Shooters</a:t>
            </a:r>
            <a:endParaRPr lang="en-US" sz="2200" b="1" baseline="0"/>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i="0" baseline="0">
                <a:effectLst/>
              </a:rPr>
              <a:t>From 1998 to 2025</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Age!$L$29:$L$40</c:f>
              <c:strCache>
                <c:ptCount val="12"/>
                <c:pt idx="0">
                  <c:v>11 to 15</c:v>
                </c:pt>
                <c:pt idx="1">
                  <c:v>16 to 20</c:v>
                </c:pt>
                <c:pt idx="2">
                  <c:v>21 to 25</c:v>
                </c:pt>
                <c:pt idx="3">
                  <c:v>26 to 30</c:v>
                </c:pt>
                <c:pt idx="4">
                  <c:v>31 to 35</c:v>
                </c:pt>
                <c:pt idx="5">
                  <c:v>36 to 40</c:v>
                </c:pt>
                <c:pt idx="6">
                  <c:v>41 to 45</c:v>
                </c:pt>
                <c:pt idx="7">
                  <c:v>46 to 50</c:v>
                </c:pt>
                <c:pt idx="8">
                  <c:v>51 to 55</c:v>
                </c:pt>
                <c:pt idx="9">
                  <c:v>56 to 60</c:v>
                </c:pt>
                <c:pt idx="10">
                  <c:v>61 to 65</c:v>
                </c:pt>
                <c:pt idx="11">
                  <c:v>Over 65</c:v>
                </c:pt>
              </c:strCache>
            </c:strRef>
          </c:cat>
          <c:val>
            <c:numRef>
              <c:f>Age!$N$29:$N$40</c:f>
              <c:numCache>
                <c:formatCode>0.0%</c:formatCode>
                <c:ptCount val="12"/>
                <c:pt idx="0">
                  <c:v>5.4545454545454543E-2</c:v>
                </c:pt>
                <c:pt idx="1">
                  <c:v>0.11818181818181818</c:v>
                </c:pt>
                <c:pt idx="2">
                  <c:v>0.19090909090909092</c:v>
                </c:pt>
                <c:pt idx="3">
                  <c:v>0.13636363636363635</c:v>
                </c:pt>
                <c:pt idx="4">
                  <c:v>8.1818181818181818E-2</c:v>
                </c:pt>
                <c:pt idx="5">
                  <c:v>0.14545454545454545</c:v>
                </c:pt>
                <c:pt idx="6">
                  <c:v>0.14545454545454545</c:v>
                </c:pt>
                <c:pt idx="7">
                  <c:v>2.7272727272727271E-2</c:v>
                </c:pt>
                <c:pt idx="8">
                  <c:v>3.6363636363636362E-2</c:v>
                </c:pt>
                <c:pt idx="9">
                  <c:v>2.7272727272727271E-2</c:v>
                </c:pt>
                <c:pt idx="10">
                  <c:v>9.0909090909090905E-3</c:v>
                </c:pt>
                <c:pt idx="11">
                  <c:v>2.7272727272727271E-2</c:v>
                </c:pt>
              </c:numCache>
            </c:numRef>
          </c:val>
          <c:extLst>
            <c:ext xmlns:c16="http://schemas.microsoft.com/office/drawing/2014/chart" uri="{C3380CC4-5D6E-409C-BE32-E72D297353CC}">
              <c16:uniqueId val="{00000004-C504-D049-AB4C-9278D0A67EEB}"/>
            </c:ext>
          </c:extLst>
        </c:ser>
        <c:dLbls>
          <c:showLegendKey val="0"/>
          <c:showVal val="0"/>
          <c:showCatName val="0"/>
          <c:showSerName val="0"/>
          <c:showPercent val="0"/>
          <c:showBubbleSize val="0"/>
        </c:dLbls>
        <c:gapWidth val="219"/>
        <c:overlap val="-27"/>
        <c:axId val="97840800"/>
        <c:axId val="268505343"/>
      </c:barChart>
      <c:catAx>
        <c:axId val="978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268505343"/>
        <c:crosses val="autoZero"/>
        <c:auto val="1"/>
        <c:lblAlgn val="ctr"/>
        <c:lblOffset val="100"/>
        <c:noMultiLvlLbl val="0"/>
      </c:catAx>
      <c:valAx>
        <c:axId val="26850534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97840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400" b="1" i="0" u="none" strike="noStrike" kern="1200" spc="0" baseline="0">
                <a:solidFill>
                  <a:sysClr val="windowText" lastClr="000000">
                    <a:lumMod val="65000"/>
                    <a:lumOff val="35000"/>
                  </a:sysClr>
                </a:solidFill>
                <a:latin typeface="+mn-lt"/>
                <a:ea typeface="+mn-ea"/>
                <a:cs typeface="+mn-cs"/>
              </a:defRPr>
            </a:pPr>
            <a:r>
              <a:rPr lang="en-US" sz="2400" b="1"/>
              <a:t>Whether </a:t>
            </a:r>
            <a:r>
              <a:rPr lang="en-US" sz="2400" b="1" baseline="0"/>
              <a:t>Mass Public Shooters Have Seen Mental Health Care Professionals Prior to Attack</a:t>
            </a:r>
          </a:p>
          <a:p>
            <a:pPr marL="0" marR="0" indent="0" algn="ctr" defTabSz="914400" rtl="0" eaLnBrk="1" fontAlgn="auto" latinLnBrk="0" hangingPunct="1">
              <a:lnSpc>
                <a:spcPct val="100000"/>
              </a:lnSpc>
              <a:spcBef>
                <a:spcPts val="0"/>
              </a:spcBef>
              <a:spcAft>
                <a:spcPts val="0"/>
              </a:spcAft>
              <a:buClrTx/>
              <a:buSzTx/>
              <a:buFontTx/>
              <a:buNone/>
              <a:tabLst/>
              <a:defRPr sz="2400" b="1">
                <a:solidFill>
                  <a:sysClr val="windowText" lastClr="000000">
                    <a:lumMod val="65000"/>
                    <a:lumOff val="35000"/>
                  </a:sysClr>
                </a:solidFill>
              </a:defRPr>
            </a:pPr>
            <a:r>
              <a:rPr lang="en-US" sz="2200" b="1" baseline="0"/>
              <a:t>From 1998 to 2025</a:t>
            </a:r>
            <a:endParaRPr lang="en-US" sz="22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4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2"/>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893-214D-ACDF-E1C3D7FE09E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893-214D-ACDF-E1C3D7FE09E3}"/>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'Mental Health &amp; Whether Survive'!$K$2:$K$3</c:f>
              <c:strCache>
                <c:ptCount val="2"/>
                <c:pt idx="0">
                  <c:v>Have seen mental health care professionals prior to attack</c:v>
                </c:pt>
                <c:pt idx="1">
                  <c:v>Have not seen mental health care professionals prior to attack</c:v>
                </c:pt>
              </c:strCache>
            </c:strRef>
          </c:cat>
          <c:val>
            <c:numRef>
              <c:f>'Mental Health &amp; Whether Survive'!$N$2:$N$3</c:f>
              <c:numCache>
                <c:formatCode>0%</c:formatCode>
                <c:ptCount val="2"/>
                <c:pt idx="0">
                  <c:v>0.5</c:v>
                </c:pt>
                <c:pt idx="1">
                  <c:v>0.5</c:v>
                </c:pt>
              </c:numCache>
            </c:numRef>
          </c:val>
          <c:extLst>
            <c:ext xmlns:c16="http://schemas.microsoft.com/office/drawing/2014/chart" uri="{C3380CC4-5D6E-409C-BE32-E72D297353CC}">
              <c16:uniqueId val="{00000004-4893-214D-ACDF-E1C3D7FE09E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13</xdr:col>
      <xdr:colOff>0</xdr:colOff>
      <xdr:row>11</xdr:row>
      <xdr:rowOff>0</xdr:rowOff>
    </xdr:from>
    <xdr:to>
      <xdr:col>20</xdr:col>
      <xdr:colOff>355600</xdr:colOff>
      <xdr:row>50</xdr:row>
      <xdr:rowOff>12700</xdr:rowOff>
    </xdr:to>
    <xdr:graphicFrame macro="">
      <xdr:nvGraphicFramePr>
        <xdr:cNvPr id="2" name="Chart 1">
          <a:extLst>
            <a:ext uri="{FF2B5EF4-FFF2-40B4-BE49-F238E27FC236}">
              <a16:creationId xmlns:a16="http://schemas.microsoft.com/office/drawing/2014/main" id="{AAD6DCB8-8FE3-014D-B627-F214029C0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0.71538</cdr:x>
      <cdr:y>0.73281</cdr:y>
    </cdr:from>
    <cdr:to>
      <cdr:x>0.98854</cdr:x>
      <cdr:y>0.84565</cdr:y>
    </cdr:to>
    <cdr:pic>
      <cdr:nvPicPr>
        <cdr:cNvPr id="2" name="Picture 1">
          <a:extLst xmlns:a="http://schemas.openxmlformats.org/drawingml/2006/main">
            <a:ext uri="{FF2B5EF4-FFF2-40B4-BE49-F238E27FC236}">
              <a16:creationId xmlns:a16="http://schemas.microsoft.com/office/drawing/2014/main" id="{D25AD7F6-50E7-544E-145F-C49035D4048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905500" y="7175500"/>
          <a:ext cx="2254896" cy="1104899"/>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15</xdr:col>
      <xdr:colOff>0</xdr:colOff>
      <xdr:row>1</xdr:row>
      <xdr:rowOff>0</xdr:rowOff>
    </xdr:from>
    <xdr:to>
      <xdr:col>25</xdr:col>
      <xdr:colOff>819150</xdr:colOff>
      <xdr:row>26</xdr:row>
      <xdr:rowOff>177800</xdr:rowOff>
    </xdr:to>
    <xdr:graphicFrame macro="">
      <xdr:nvGraphicFramePr>
        <xdr:cNvPr id="2" name="Chart 1">
          <a:extLst>
            <a:ext uri="{FF2B5EF4-FFF2-40B4-BE49-F238E27FC236}">
              <a16:creationId xmlns:a16="http://schemas.microsoft.com/office/drawing/2014/main" id="{AA7852D8-C058-C742-8BC7-BA21D81D0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28</xdr:row>
      <xdr:rowOff>0</xdr:rowOff>
    </xdr:from>
    <xdr:to>
      <xdr:col>25</xdr:col>
      <xdr:colOff>819150</xdr:colOff>
      <xdr:row>54</xdr:row>
      <xdr:rowOff>0</xdr:rowOff>
    </xdr:to>
    <xdr:graphicFrame macro="">
      <xdr:nvGraphicFramePr>
        <xdr:cNvPr id="3" name="Chart 2">
          <a:extLst>
            <a:ext uri="{FF2B5EF4-FFF2-40B4-BE49-F238E27FC236}">
              <a16:creationId xmlns:a16="http://schemas.microsoft.com/office/drawing/2014/main" id="{77B01B1B-7F6C-7B48-B284-3EE36A7A7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0.6746</cdr:x>
      <cdr:y>0.14904</cdr:y>
    </cdr:from>
    <cdr:to>
      <cdr:x>0.98593</cdr:x>
      <cdr:y>0.41106</cdr:y>
    </cdr:to>
    <cdr:pic>
      <cdr:nvPicPr>
        <cdr:cNvPr id="2" name="Picture 1">
          <a:extLst xmlns:a="http://schemas.openxmlformats.org/drawingml/2006/main">
            <a:ext uri="{FF2B5EF4-FFF2-40B4-BE49-F238E27FC236}">
              <a16:creationId xmlns:a16="http://schemas.microsoft.com/office/drawing/2014/main" id="{98CA1EF4-8090-6F13-07BC-2FA1C5898FB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121400" y="787400"/>
          <a:ext cx="2825102" cy="1384300"/>
        </a:xfrm>
        <a:prstGeom xmlns:a="http://schemas.openxmlformats.org/drawingml/2006/main" prst="rect">
          <a:avLst/>
        </a:prstGeom>
      </cdr:spPr>
    </cdr:pic>
  </cdr:relSizeAnchor>
</c:userShapes>
</file>

<file path=xl/drawings/drawing13.xml><?xml version="1.0" encoding="utf-8"?>
<c:userShapes xmlns:c="http://schemas.openxmlformats.org/drawingml/2006/chart">
  <cdr:relSizeAnchor xmlns:cdr="http://schemas.openxmlformats.org/drawingml/2006/chartDrawing">
    <cdr:from>
      <cdr:x>0.6746</cdr:x>
      <cdr:y>0.15385</cdr:y>
    </cdr:from>
    <cdr:to>
      <cdr:x>0.98593</cdr:x>
      <cdr:y>0.41587</cdr:y>
    </cdr:to>
    <cdr:pic>
      <cdr:nvPicPr>
        <cdr:cNvPr id="2" name="Picture 1">
          <a:extLst xmlns:a="http://schemas.openxmlformats.org/drawingml/2006/main">
            <a:ext uri="{FF2B5EF4-FFF2-40B4-BE49-F238E27FC236}">
              <a16:creationId xmlns:a16="http://schemas.microsoft.com/office/drawing/2014/main" id="{98CA1EF4-8090-6F13-07BC-2FA1C5898FB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121400" y="812800"/>
          <a:ext cx="2825102" cy="1384300"/>
        </a:xfrm>
        <a:prstGeom xmlns:a="http://schemas.openxmlformats.org/drawingml/2006/main" prst="rect">
          <a:avLst/>
        </a:prstGeom>
      </cdr:spPr>
    </cdr:pic>
  </cdr:relSizeAnchor>
</c:userShapes>
</file>

<file path=xl/drawings/drawing14.xml><?xml version="1.0" encoding="utf-8"?>
<xdr:wsDr xmlns:xdr="http://schemas.openxmlformats.org/drawingml/2006/spreadsheetDrawing" xmlns:a="http://schemas.openxmlformats.org/drawingml/2006/main">
  <xdr:twoCellAnchor>
    <xdr:from>
      <xdr:col>10</xdr:col>
      <xdr:colOff>0</xdr:colOff>
      <xdr:row>6</xdr:row>
      <xdr:rowOff>0</xdr:rowOff>
    </xdr:from>
    <xdr:to>
      <xdr:col>15</xdr:col>
      <xdr:colOff>469900</xdr:colOff>
      <xdr:row>37</xdr:row>
      <xdr:rowOff>12700</xdr:rowOff>
    </xdr:to>
    <xdr:graphicFrame macro="">
      <xdr:nvGraphicFramePr>
        <xdr:cNvPr id="3" name="Chart 2">
          <a:extLst>
            <a:ext uri="{FF2B5EF4-FFF2-40B4-BE49-F238E27FC236}">
              <a16:creationId xmlns:a16="http://schemas.microsoft.com/office/drawing/2014/main" id="{626E8A64-2078-1A4A-8D64-51BA7B61F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6</xdr:row>
      <xdr:rowOff>0</xdr:rowOff>
    </xdr:from>
    <xdr:to>
      <xdr:col>25</xdr:col>
      <xdr:colOff>584200</xdr:colOff>
      <xdr:row>37</xdr:row>
      <xdr:rowOff>12700</xdr:rowOff>
    </xdr:to>
    <xdr:graphicFrame macro="">
      <xdr:nvGraphicFramePr>
        <xdr:cNvPr id="4" name="Chart 3">
          <a:extLst>
            <a:ext uri="{FF2B5EF4-FFF2-40B4-BE49-F238E27FC236}">
              <a16:creationId xmlns:a16="http://schemas.microsoft.com/office/drawing/2014/main" id="{F8BF7D5E-8728-5946-BD47-30E98336EC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0.67909</cdr:x>
      <cdr:y>0.7163</cdr:y>
    </cdr:from>
    <cdr:to>
      <cdr:x>0.94701</cdr:x>
      <cdr:y>0.87928</cdr:y>
    </cdr:to>
    <cdr:pic>
      <cdr:nvPicPr>
        <cdr:cNvPr id="3" name="Picture 2">
          <a:extLst xmlns:a="http://schemas.openxmlformats.org/drawingml/2006/main">
            <a:ext uri="{FF2B5EF4-FFF2-40B4-BE49-F238E27FC236}">
              <a16:creationId xmlns:a16="http://schemas.microsoft.com/office/drawing/2014/main" id="{8CAEA2C2-D045-C601-1924-D0B072F9B10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321300" y="4521200"/>
          <a:ext cx="2099387" cy="1028700"/>
        </a:xfrm>
        <a:prstGeom xmlns:a="http://schemas.openxmlformats.org/drawingml/2006/main" prst="rect">
          <a:avLst/>
        </a:prstGeom>
      </cdr:spPr>
    </cdr:pic>
  </cdr:relSizeAnchor>
</c:userShapes>
</file>

<file path=xl/drawings/drawing16.xml><?xml version="1.0" encoding="utf-8"?>
<c:userShapes xmlns:c="http://schemas.openxmlformats.org/drawingml/2006/chart">
  <cdr:relSizeAnchor xmlns:cdr="http://schemas.openxmlformats.org/drawingml/2006/chartDrawing">
    <cdr:from>
      <cdr:x>0.69734</cdr:x>
      <cdr:y>0.77867</cdr:y>
    </cdr:from>
    <cdr:to>
      <cdr:x>0.9894</cdr:x>
      <cdr:y>0.94165</cdr:y>
    </cdr:to>
    <cdr:pic>
      <cdr:nvPicPr>
        <cdr:cNvPr id="2" name="Picture 1">
          <a:extLst xmlns:a="http://schemas.openxmlformats.org/drawingml/2006/main">
            <a:ext uri="{FF2B5EF4-FFF2-40B4-BE49-F238E27FC236}">
              <a16:creationId xmlns:a16="http://schemas.microsoft.com/office/drawing/2014/main" id="{C768DDD2-9EFF-AA4D-5BD1-E5CE964317F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12613" y="4914900"/>
          <a:ext cx="2099387" cy="1028700"/>
        </a:xfrm>
        <a:prstGeom xmlns:a="http://schemas.openxmlformats.org/drawingml/2006/main" prst="rect">
          <a:avLst/>
        </a:prstGeom>
      </cdr:spPr>
    </cdr:pic>
  </cdr:relSizeAnchor>
</c:userShapes>
</file>

<file path=xl/drawings/drawing17.xml><?xml version="1.0" encoding="utf-8"?>
<xdr:wsDr xmlns:xdr="http://schemas.openxmlformats.org/drawingml/2006/spreadsheetDrawing" xmlns:a="http://schemas.openxmlformats.org/drawingml/2006/main">
  <xdr:twoCellAnchor>
    <xdr:from>
      <xdr:col>17</xdr:col>
      <xdr:colOff>0</xdr:colOff>
      <xdr:row>1</xdr:row>
      <xdr:rowOff>0</xdr:rowOff>
    </xdr:from>
    <xdr:to>
      <xdr:col>27</xdr:col>
      <xdr:colOff>819150</xdr:colOff>
      <xdr:row>27</xdr:row>
      <xdr:rowOff>0</xdr:rowOff>
    </xdr:to>
    <xdr:graphicFrame macro="">
      <xdr:nvGraphicFramePr>
        <xdr:cNvPr id="2" name="Chart 1">
          <a:extLst>
            <a:ext uri="{FF2B5EF4-FFF2-40B4-BE49-F238E27FC236}">
              <a16:creationId xmlns:a16="http://schemas.microsoft.com/office/drawing/2014/main" id="{C2A1660D-681A-154B-8D6A-E54DFD464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30</xdr:row>
      <xdr:rowOff>0</xdr:rowOff>
    </xdr:from>
    <xdr:to>
      <xdr:col>27</xdr:col>
      <xdr:colOff>819150</xdr:colOff>
      <xdr:row>56</xdr:row>
      <xdr:rowOff>0</xdr:rowOff>
    </xdr:to>
    <xdr:graphicFrame macro="">
      <xdr:nvGraphicFramePr>
        <xdr:cNvPr id="5" name="Chart 4">
          <a:extLst>
            <a:ext uri="{FF2B5EF4-FFF2-40B4-BE49-F238E27FC236}">
              <a16:creationId xmlns:a16="http://schemas.microsoft.com/office/drawing/2014/main" id="{7892F301-555E-6F4E-A8C5-AA9BB73437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59</xdr:row>
      <xdr:rowOff>0</xdr:rowOff>
    </xdr:from>
    <xdr:to>
      <xdr:col>28</xdr:col>
      <xdr:colOff>44450</xdr:colOff>
      <xdr:row>83</xdr:row>
      <xdr:rowOff>95250</xdr:rowOff>
    </xdr:to>
    <xdr:graphicFrame macro="">
      <xdr:nvGraphicFramePr>
        <xdr:cNvPr id="6" name="Chart 5">
          <a:extLst>
            <a:ext uri="{FF2B5EF4-FFF2-40B4-BE49-F238E27FC236}">
              <a16:creationId xmlns:a16="http://schemas.microsoft.com/office/drawing/2014/main" id="{361EF569-9318-E240-96DF-5F95BE80A7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0.03219</cdr:x>
      <cdr:y>0.12981</cdr:y>
    </cdr:from>
    <cdr:to>
      <cdr:x>0.28411</cdr:x>
      <cdr:y>0.34183</cdr:y>
    </cdr:to>
    <cdr:pic>
      <cdr:nvPicPr>
        <cdr:cNvPr id="3" name="Picture 2">
          <a:extLst xmlns:a="http://schemas.openxmlformats.org/drawingml/2006/main">
            <a:ext uri="{FF2B5EF4-FFF2-40B4-BE49-F238E27FC236}">
              <a16:creationId xmlns:a16="http://schemas.microsoft.com/office/drawing/2014/main" id="{3F27D97C-E953-455D-A431-6BA48D0D46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92100" y="685800"/>
          <a:ext cx="2286000" cy="1120140"/>
        </a:xfrm>
        <a:prstGeom xmlns:a="http://schemas.openxmlformats.org/drawingml/2006/main" prst="rect">
          <a:avLst/>
        </a:prstGeom>
      </cdr:spPr>
    </cdr:pic>
  </cdr:relSizeAnchor>
</c:userShapes>
</file>

<file path=xl/drawings/drawing19.xml><?xml version="1.0" encoding="utf-8"?>
<c:userShapes xmlns:c="http://schemas.openxmlformats.org/drawingml/2006/chart">
  <cdr:relSizeAnchor xmlns:cdr="http://schemas.openxmlformats.org/drawingml/2006/chartDrawing">
    <cdr:from>
      <cdr:x>0.05318</cdr:x>
      <cdr:y>0.13942</cdr:y>
    </cdr:from>
    <cdr:to>
      <cdr:x>0.30511</cdr:x>
      <cdr:y>0.35144</cdr:y>
    </cdr:to>
    <cdr:pic>
      <cdr:nvPicPr>
        <cdr:cNvPr id="2" name="Picture 1">
          <a:extLst xmlns:a="http://schemas.openxmlformats.org/drawingml/2006/main">
            <a:ext uri="{FF2B5EF4-FFF2-40B4-BE49-F238E27FC236}">
              <a16:creationId xmlns:a16="http://schemas.microsoft.com/office/drawing/2014/main" id="{F7DF356E-FAB8-E62B-A275-B34B747E45A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82600" y="736600"/>
          <a:ext cx="2286000" cy="1120140"/>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0.70348</cdr:x>
      <cdr:y>0.6672</cdr:y>
    </cdr:from>
    <cdr:to>
      <cdr:x>0.98611</cdr:x>
      <cdr:y>0.79483</cdr:y>
    </cdr:to>
    <cdr:pic>
      <cdr:nvPicPr>
        <cdr:cNvPr id="3" name="Picture 2">
          <a:extLst xmlns:a="http://schemas.openxmlformats.org/drawingml/2006/main">
            <a:ext uri="{FF2B5EF4-FFF2-40B4-BE49-F238E27FC236}">
              <a16:creationId xmlns:a16="http://schemas.microsoft.com/office/drawing/2014/main" id="{B97D8CB3-DC5B-A7CA-93F7-10C1BAFA9E7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146092" y="5295900"/>
          <a:ext cx="2067508" cy="1013079"/>
        </a:xfrm>
        <a:prstGeom xmlns:a="http://schemas.openxmlformats.org/drawingml/2006/main" prst="rect">
          <a:avLst/>
        </a:prstGeom>
      </cdr:spPr>
    </cdr:pic>
  </cdr:relSizeAnchor>
</c:userShapes>
</file>

<file path=xl/drawings/drawing20.xml><?xml version="1.0" encoding="utf-8"?>
<c:userShapes xmlns:c="http://schemas.openxmlformats.org/drawingml/2006/chart">
  <cdr:relSizeAnchor xmlns:cdr="http://schemas.openxmlformats.org/drawingml/2006/chartDrawing">
    <cdr:from>
      <cdr:x>0.05289</cdr:x>
      <cdr:y>0.15326</cdr:y>
    </cdr:from>
    <cdr:to>
      <cdr:x>0.30341</cdr:x>
      <cdr:y>0.37854</cdr:y>
    </cdr:to>
    <cdr:pic>
      <cdr:nvPicPr>
        <cdr:cNvPr id="2" name="Picture 1">
          <a:extLst xmlns:a="http://schemas.openxmlformats.org/drawingml/2006/main">
            <a:ext uri="{FF2B5EF4-FFF2-40B4-BE49-F238E27FC236}">
              <a16:creationId xmlns:a16="http://schemas.microsoft.com/office/drawing/2014/main" id="{F7DF356E-FAB8-E62B-A275-B34B747E45A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82600" y="762000"/>
          <a:ext cx="2286000" cy="1120140"/>
        </a:xfrm>
        <a:prstGeom xmlns:a="http://schemas.openxmlformats.org/drawingml/2006/main" prst="rect">
          <a:avLst/>
        </a:prstGeom>
      </cdr:spPr>
    </cdr:pic>
  </cdr:relSizeAnchor>
</c:userShapes>
</file>

<file path=xl/drawings/drawing21.xml><?xml version="1.0" encoding="utf-8"?>
<xdr:wsDr xmlns:xdr="http://schemas.openxmlformats.org/drawingml/2006/spreadsheetDrawing" xmlns:a="http://schemas.openxmlformats.org/drawingml/2006/main">
  <xdr:twoCellAnchor>
    <xdr:from>
      <xdr:col>39</xdr:col>
      <xdr:colOff>0</xdr:colOff>
      <xdr:row>1</xdr:row>
      <xdr:rowOff>0</xdr:rowOff>
    </xdr:from>
    <xdr:to>
      <xdr:col>51</xdr:col>
      <xdr:colOff>819150</xdr:colOff>
      <xdr:row>28</xdr:row>
      <xdr:rowOff>25400</xdr:rowOff>
    </xdr:to>
    <xdr:graphicFrame macro="">
      <xdr:nvGraphicFramePr>
        <xdr:cNvPr id="2" name="Chart 1">
          <a:extLst>
            <a:ext uri="{FF2B5EF4-FFF2-40B4-BE49-F238E27FC236}">
              <a16:creationId xmlns:a16="http://schemas.microsoft.com/office/drawing/2014/main" id="{F105B2B4-F19F-2A47-986E-5878550DC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0</xdr:colOff>
      <xdr:row>30</xdr:row>
      <xdr:rowOff>0</xdr:rowOff>
    </xdr:from>
    <xdr:to>
      <xdr:col>51</xdr:col>
      <xdr:colOff>819150</xdr:colOff>
      <xdr:row>57</xdr:row>
      <xdr:rowOff>38100</xdr:rowOff>
    </xdr:to>
    <xdr:graphicFrame macro="">
      <xdr:nvGraphicFramePr>
        <xdr:cNvPr id="3" name="Chart 2">
          <a:extLst>
            <a:ext uri="{FF2B5EF4-FFF2-40B4-BE49-F238E27FC236}">
              <a16:creationId xmlns:a16="http://schemas.microsoft.com/office/drawing/2014/main" id="{B76FACC5-D1DB-214D-904E-636835189E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39</xdr:col>
      <xdr:colOff>0</xdr:colOff>
      <xdr:row>59</xdr:row>
      <xdr:rowOff>0</xdr:rowOff>
    </xdr:from>
    <xdr:to>
      <xdr:col>51</xdr:col>
      <xdr:colOff>819150</xdr:colOff>
      <xdr:row>86</xdr:row>
      <xdr:rowOff>38100</xdr:rowOff>
    </xdr:to>
    <xdr:graphicFrame macro="">
      <xdr:nvGraphicFramePr>
        <xdr:cNvPr id="4" name="Chart 3">
          <a:extLst>
            <a:ext uri="{FF2B5EF4-FFF2-40B4-BE49-F238E27FC236}">
              <a16:creationId xmlns:a16="http://schemas.microsoft.com/office/drawing/2014/main" id="{E25DC44A-7CC1-5347-8632-242B384E3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0.78982</cdr:x>
      <cdr:y>0.17512</cdr:y>
    </cdr:from>
    <cdr:to>
      <cdr:x>0.99112</cdr:x>
      <cdr:y>0.36705</cdr:y>
    </cdr:to>
    <cdr:pic>
      <cdr:nvPicPr>
        <cdr:cNvPr id="2" name="Picture 1">
          <a:extLst xmlns:a="http://schemas.openxmlformats.org/drawingml/2006/main">
            <a:ext uri="{FF2B5EF4-FFF2-40B4-BE49-F238E27FC236}">
              <a16:creationId xmlns:a16="http://schemas.microsoft.com/office/drawing/2014/main" id="{B2B48C81-8849-9ED5-C8E0-E9A054FE598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470900" y="965200"/>
          <a:ext cx="2159000" cy="1057910"/>
        </a:xfrm>
        <a:prstGeom xmlns:a="http://schemas.openxmlformats.org/drawingml/2006/main" prst="rect">
          <a:avLst/>
        </a:prstGeom>
      </cdr:spPr>
    </cdr:pic>
  </cdr:relSizeAnchor>
</c:userShapes>
</file>

<file path=xl/drawings/drawing23.xml><?xml version="1.0" encoding="utf-8"?>
<c:userShapes xmlns:c="http://schemas.openxmlformats.org/drawingml/2006/chart">
  <cdr:relSizeAnchor xmlns:cdr="http://schemas.openxmlformats.org/drawingml/2006/chartDrawing">
    <cdr:from>
      <cdr:x>0.78982</cdr:x>
      <cdr:y>0.1908</cdr:y>
    </cdr:from>
    <cdr:to>
      <cdr:x>0.99112</cdr:x>
      <cdr:y>0.3823</cdr:y>
    </cdr:to>
    <cdr:pic>
      <cdr:nvPicPr>
        <cdr:cNvPr id="2" name="Picture 1">
          <a:extLst xmlns:a="http://schemas.openxmlformats.org/drawingml/2006/main">
            <a:ext uri="{FF2B5EF4-FFF2-40B4-BE49-F238E27FC236}">
              <a16:creationId xmlns:a16="http://schemas.microsoft.com/office/drawing/2014/main" id="{18DA5473-6F50-71CC-FCB0-81478E4CE92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470900" y="1054100"/>
          <a:ext cx="2159000" cy="1057910"/>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0.78982</cdr:x>
      <cdr:y>0.16552</cdr:y>
    </cdr:from>
    <cdr:to>
      <cdr:x>0.99112</cdr:x>
      <cdr:y>0.35701</cdr:y>
    </cdr:to>
    <cdr:pic>
      <cdr:nvPicPr>
        <cdr:cNvPr id="2" name="Picture 1">
          <a:extLst xmlns:a="http://schemas.openxmlformats.org/drawingml/2006/main">
            <a:ext uri="{FF2B5EF4-FFF2-40B4-BE49-F238E27FC236}">
              <a16:creationId xmlns:a16="http://schemas.microsoft.com/office/drawing/2014/main" id="{18DA5473-6F50-71CC-FCB0-81478E4CE92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470900" y="914400"/>
          <a:ext cx="2159000" cy="1057910"/>
        </a:xfrm>
        <a:prstGeom xmlns:a="http://schemas.openxmlformats.org/drawingml/2006/main" prst="rect">
          <a:avLst/>
        </a:prstGeom>
      </cdr:spPr>
    </cdr:pic>
  </cdr:relSizeAnchor>
</c:userShapes>
</file>

<file path=xl/drawings/drawing25.xml><?xml version="1.0" encoding="utf-8"?>
<xdr:wsDr xmlns:xdr="http://schemas.openxmlformats.org/drawingml/2006/spreadsheetDrawing" xmlns:a="http://schemas.openxmlformats.org/drawingml/2006/main">
  <xdr:twoCellAnchor>
    <xdr:from>
      <xdr:col>10</xdr:col>
      <xdr:colOff>0</xdr:colOff>
      <xdr:row>9</xdr:row>
      <xdr:rowOff>0</xdr:rowOff>
    </xdr:from>
    <xdr:to>
      <xdr:col>18</xdr:col>
      <xdr:colOff>361950</xdr:colOff>
      <xdr:row>41</xdr:row>
      <xdr:rowOff>152400</xdr:rowOff>
    </xdr:to>
    <xdr:graphicFrame macro="">
      <xdr:nvGraphicFramePr>
        <xdr:cNvPr id="2" name="Chart 1">
          <a:extLst>
            <a:ext uri="{FF2B5EF4-FFF2-40B4-BE49-F238E27FC236}">
              <a16:creationId xmlns:a16="http://schemas.microsoft.com/office/drawing/2014/main" id="{CF1ACC76-7FD2-614A-A45D-99FDA8B5C1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0.70584</cdr:x>
      <cdr:y>0.83779</cdr:y>
    </cdr:from>
    <cdr:to>
      <cdr:x>0.99665</cdr:x>
      <cdr:y>1</cdr:y>
    </cdr:to>
    <cdr:pic>
      <cdr:nvPicPr>
        <cdr:cNvPr id="2" name="Picture 1">
          <a:extLst xmlns:a="http://schemas.openxmlformats.org/drawingml/2006/main">
            <a:ext uri="{FF2B5EF4-FFF2-40B4-BE49-F238E27FC236}">
              <a16:creationId xmlns:a16="http://schemas.microsoft.com/office/drawing/2014/main" id="{EA7D4971-E96F-34E8-8980-B0EA4C02F7F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347090" y="5575300"/>
          <a:ext cx="2203060" cy="1079499"/>
        </a:xfrm>
        <a:prstGeom xmlns:a="http://schemas.openxmlformats.org/drawingml/2006/main" prst="rect">
          <a:avLst/>
        </a:prstGeom>
      </cdr:spPr>
    </cdr:pic>
  </cdr:relSizeAnchor>
</c:userShapes>
</file>

<file path=xl/drawings/drawing27.xml><?xml version="1.0" encoding="utf-8"?>
<xdr:wsDr xmlns:xdr="http://schemas.openxmlformats.org/drawingml/2006/spreadsheetDrawing" xmlns:a="http://schemas.openxmlformats.org/drawingml/2006/main">
  <xdr:twoCellAnchor>
    <xdr:from>
      <xdr:col>1</xdr:col>
      <xdr:colOff>0</xdr:colOff>
      <xdr:row>8</xdr:row>
      <xdr:rowOff>0</xdr:rowOff>
    </xdr:from>
    <xdr:to>
      <xdr:col>2</xdr:col>
      <xdr:colOff>317500</xdr:colOff>
      <xdr:row>47</xdr:row>
      <xdr:rowOff>35790</xdr:rowOff>
    </xdr:to>
    <xdr:graphicFrame macro="">
      <xdr:nvGraphicFramePr>
        <xdr:cNvPr id="2" name="Chart 1">
          <a:extLst>
            <a:ext uri="{FF2B5EF4-FFF2-40B4-BE49-F238E27FC236}">
              <a16:creationId xmlns:a16="http://schemas.microsoft.com/office/drawing/2014/main" id="{CD1744C2-299E-A34D-AD00-872C4A942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0.69772</cdr:x>
      <cdr:y>0.70274</cdr:y>
    </cdr:from>
    <cdr:to>
      <cdr:x>0.99367</cdr:x>
      <cdr:y>0.81842</cdr:y>
    </cdr:to>
    <cdr:pic>
      <cdr:nvPicPr>
        <cdr:cNvPr id="3" name="Picture 2">
          <a:extLst xmlns:a="http://schemas.openxmlformats.org/drawingml/2006/main">
            <a:ext uri="{FF2B5EF4-FFF2-40B4-BE49-F238E27FC236}">
              <a16:creationId xmlns:a16="http://schemas.microsoft.com/office/drawing/2014/main" id="{0DDDF124-E35D-AB47-EF7C-59F651EAAB6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79900" y="5594258"/>
          <a:ext cx="1815374" cy="920842"/>
        </a:xfrm>
        <a:prstGeom xmlns:a="http://schemas.openxmlformats.org/drawingml/2006/main" prst="rect">
          <a:avLst/>
        </a:prstGeom>
      </cdr:spPr>
    </cdr:pic>
  </cdr:relSizeAnchor>
</c:userShapes>
</file>

<file path=xl/drawings/drawing29.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0</xdr:colOff>
      <xdr:row>21</xdr:row>
      <xdr:rowOff>190500</xdr:rowOff>
    </xdr:to>
    <xdr:graphicFrame macro="">
      <xdr:nvGraphicFramePr>
        <xdr:cNvPr id="2" name="Chart 1">
          <a:extLst>
            <a:ext uri="{FF2B5EF4-FFF2-40B4-BE49-F238E27FC236}">
              <a16:creationId xmlns:a16="http://schemas.microsoft.com/office/drawing/2014/main" id="{2D9E7F68-38CB-154B-AEE7-6264BDB08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13</xdr:col>
      <xdr:colOff>0</xdr:colOff>
      <xdr:row>45</xdr:row>
      <xdr:rowOff>190500</xdr:rowOff>
    </xdr:to>
    <xdr:graphicFrame macro="">
      <xdr:nvGraphicFramePr>
        <xdr:cNvPr id="6" name="Chart 5">
          <a:extLst>
            <a:ext uri="{FF2B5EF4-FFF2-40B4-BE49-F238E27FC236}">
              <a16:creationId xmlns:a16="http://schemas.microsoft.com/office/drawing/2014/main" id="{228C25A5-B406-D243-931A-C4FF7B6EF6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11</xdr:row>
      <xdr:rowOff>0</xdr:rowOff>
    </xdr:from>
    <xdr:to>
      <xdr:col>21</xdr:col>
      <xdr:colOff>0</xdr:colOff>
      <xdr:row>40</xdr:row>
      <xdr:rowOff>0</xdr:rowOff>
    </xdr:to>
    <xdr:graphicFrame macro="">
      <xdr:nvGraphicFramePr>
        <xdr:cNvPr id="2" name="Chart 1">
          <a:extLst>
            <a:ext uri="{FF2B5EF4-FFF2-40B4-BE49-F238E27FC236}">
              <a16:creationId xmlns:a16="http://schemas.microsoft.com/office/drawing/2014/main" id="{45B71508-F84C-D843-B246-79685EFFD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0.09451</cdr:x>
      <cdr:y>0.20597</cdr:y>
    </cdr:from>
    <cdr:to>
      <cdr:x>0.46679</cdr:x>
      <cdr:y>0.45373</cdr:y>
    </cdr:to>
    <cdr:pic>
      <cdr:nvPicPr>
        <cdr:cNvPr id="4" name="Picture 3">
          <a:extLst xmlns:a="http://schemas.openxmlformats.org/drawingml/2006/main">
            <a:ext uri="{FF2B5EF4-FFF2-40B4-BE49-F238E27FC236}">
              <a16:creationId xmlns:a16="http://schemas.microsoft.com/office/drawing/2014/main" id="{5777A32C-C6BB-5260-0330-2706E192492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6100" y="876300"/>
          <a:ext cx="2151224" cy="1054100"/>
        </a:xfrm>
        <a:prstGeom xmlns:a="http://schemas.openxmlformats.org/drawingml/2006/main" prst="rect">
          <a:avLst/>
        </a:prstGeom>
      </cdr:spPr>
    </cdr:pic>
  </cdr:relSizeAnchor>
</c:userShapes>
</file>

<file path=xl/drawings/drawing31.xml><?xml version="1.0" encoding="utf-8"?>
<c:userShapes xmlns:c="http://schemas.openxmlformats.org/drawingml/2006/chart">
  <cdr:relSizeAnchor xmlns:cdr="http://schemas.openxmlformats.org/drawingml/2006/chartDrawing">
    <cdr:from>
      <cdr:x>0.60879</cdr:x>
      <cdr:y>0.26567</cdr:y>
    </cdr:from>
    <cdr:to>
      <cdr:x>0.98107</cdr:x>
      <cdr:y>0.51343</cdr:y>
    </cdr:to>
    <cdr:pic>
      <cdr:nvPicPr>
        <cdr:cNvPr id="3" name="Picture 2">
          <a:extLst xmlns:a="http://schemas.openxmlformats.org/drawingml/2006/main">
            <a:ext uri="{FF2B5EF4-FFF2-40B4-BE49-F238E27FC236}">
              <a16:creationId xmlns:a16="http://schemas.microsoft.com/office/drawing/2014/main" id="{EEB082A8-CFB7-1778-4B13-A002B9EAD3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517900" y="1130300"/>
          <a:ext cx="2151224" cy="1054100"/>
        </a:xfrm>
        <a:prstGeom xmlns:a="http://schemas.openxmlformats.org/drawingml/2006/main" prst="rect">
          <a:avLst/>
        </a:prstGeom>
      </cdr:spPr>
    </cdr:pic>
  </cdr:relSizeAnchor>
</c:userShapes>
</file>

<file path=xl/drawings/drawing32.xml><?xml version="1.0" encoding="utf-8"?>
<xdr:wsDr xmlns:xdr="http://schemas.openxmlformats.org/drawingml/2006/spreadsheetDrawing" xmlns:a="http://schemas.openxmlformats.org/drawingml/2006/main">
  <xdr:twoCellAnchor>
    <xdr:from>
      <xdr:col>11</xdr:col>
      <xdr:colOff>0</xdr:colOff>
      <xdr:row>4</xdr:row>
      <xdr:rowOff>0</xdr:rowOff>
    </xdr:from>
    <xdr:to>
      <xdr:col>16</xdr:col>
      <xdr:colOff>558800</xdr:colOff>
      <xdr:row>42</xdr:row>
      <xdr:rowOff>171450</xdr:rowOff>
    </xdr:to>
    <xdr:graphicFrame macro="">
      <xdr:nvGraphicFramePr>
        <xdr:cNvPr id="3" name="Chart 2">
          <a:extLst>
            <a:ext uri="{FF2B5EF4-FFF2-40B4-BE49-F238E27FC236}">
              <a16:creationId xmlns:a16="http://schemas.microsoft.com/office/drawing/2014/main" id="{3BE69800-F9DD-2346-B20A-91CEB7BD4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0.06983</cdr:x>
      <cdr:y>0.21561</cdr:y>
    </cdr:from>
    <cdr:to>
      <cdr:x>0.30726</cdr:x>
      <cdr:y>0.34964</cdr:y>
    </cdr:to>
    <cdr:pic>
      <cdr:nvPicPr>
        <cdr:cNvPr id="2" name="Picture 1">
          <a:extLst xmlns:a="http://schemas.openxmlformats.org/drawingml/2006/main">
            <a:ext uri="{FF2B5EF4-FFF2-40B4-BE49-F238E27FC236}">
              <a16:creationId xmlns:a16="http://schemas.microsoft.com/office/drawing/2014/main" id="{70207A74-1F61-9F88-B3FC-7417A18F1D4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35000" y="1701800"/>
          <a:ext cx="2159000" cy="10579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0.71233</cdr:x>
      <cdr:y>0.125</cdr:y>
    </cdr:from>
    <cdr:to>
      <cdr:x>0.98935</cdr:x>
      <cdr:y>0.35991</cdr:y>
    </cdr:to>
    <cdr:pic>
      <cdr:nvPicPr>
        <cdr:cNvPr id="3" name="Picture 2">
          <a:extLst xmlns:a="http://schemas.openxmlformats.org/drawingml/2006/main">
            <a:ext uri="{FF2B5EF4-FFF2-40B4-BE49-F238E27FC236}">
              <a16:creationId xmlns:a16="http://schemas.microsoft.com/office/drawing/2014/main" id="{52795238-BEF2-58CD-A549-B05F2EDD239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264400" y="736600"/>
          <a:ext cx="2825102" cy="138430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16</xdr:col>
      <xdr:colOff>12700</xdr:colOff>
      <xdr:row>43</xdr:row>
      <xdr:rowOff>88900</xdr:rowOff>
    </xdr:to>
    <xdr:graphicFrame macro="">
      <xdr:nvGraphicFramePr>
        <xdr:cNvPr id="2" name="Chart 1">
          <a:extLst>
            <a:ext uri="{FF2B5EF4-FFF2-40B4-BE49-F238E27FC236}">
              <a16:creationId xmlns:a16="http://schemas.microsoft.com/office/drawing/2014/main" id="{B898FC72-1CEA-9F40-8770-AAB6ABDDD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0.70264</cdr:x>
      <cdr:y>0.80968</cdr:y>
    </cdr:from>
    <cdr:to>
      <cdr:x>0.9947</cdr:x>
      <cdr:y>0.94491</cdr:y>
    </cdr:to>
    <cdr:pic>
      <cdr:nvPicPr>
        <cdr:cNvPr id="2" name="Picture 1">
          <a:extLst xmlns:a="http://schemas.openxmlformats.org/drawingml/2006/main">
            <a:ext uri="{FF2B5EF4-FFF2-40B4-BE49-F238E27FC236}">
              <a16:creationId xmlns:a16="http://schemas.microsoft.com/office/drawing/2014/main" id="{4055AED5-D562-A369-5710-1E41F5E6CA8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50714" y="6159500"/>
          <a:ext cx="2099386" cy="1028699"/>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10</xdr:col>
      <xdr:colOff>0</xdr:colOff>
      <xdr:row>10</xdr:row>
      <xdr:rowOff>0</xdr:rowOff>
    </xdr:from>
    <xdr:to>
      <xdr:col>18</xdr:col>
      <xdr:colOff>457857</xdr:colOff>
      <xdr:row>40</xdr:row>
      <xdr:rowOff>35034</xdr:rowOff>
    </xdr:to>
    <xdr:graphicFrame macro="">
      <xdr:nvGraphicFramePr>
        <xdr:cNvPr id="2" name="Chart 1">
          <a:extLst>
            <a:ext uri="{FF2B5EF4-FFF2-40B4-BE49-F238E27FC236}">
              <a16:creationId xmlns:a16="http://schemas.microsoft.com/office/drawing/2014/main" id="{4C7F7B39-C955-5848-870B-8BC7A77265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43</xdr:row>
      <xdr:rowOff>0</xdr:rowOff>
    </xdr:from>
    <xdr:to>
      <xdr:col>18</xdr:col>
      <xdr:colOff>457857</xdr:colOff>
      <xdr:row>73</xdr:row>
      <xdr:rowOff>35034</xdr:rowOff>
    </xdr:to>
    <xdr:graphicFrame macro="">
      <xdr:nvGraphicFramePr>
        <xdr:cNvPr id="3" name="Chart 2">
          <a:extLst>
            <a:ext uri="{FF2B5EF4-FFF2-40B4-BE49-F238E27FC236}">
              <a16:creationId xmlns:a16="http://schemas.microsoft.com/office/drawing/2014/main" id="{230D80E1-650F-E742-882F-FFFD1AFD7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xdr:col>
      <xdr:colOff>0</xdr:colOff>
      <xdr:row>11</xdr:row>
      <xdr:rowOff>0</xdr:rowOff>
    </xdr:from>
    <xdr:to>
      <xdr:col>42</xdr:col>
      <xdr:colOff>825499</xdr:colOff>
      <xdr:row>59</xdr:row>
      <xdr:rowOff>38100</xdr:rowOff>
    </xdr:to>
    <xdr:graphicFrame macro="">
      <xdr:nvGraphicFramePr>
        <xdr:cNvPr id="4" name="Chart 3">
          <a:extLst>
            <a:ext uri="{FF2B5EF4-FFF2-40B4-BE49-F238E27FC236}">
              <a16:creationId xmlns:a16="http://schemas.microsoft.com/office/drawing/2014/main" id="{1E7942EA-BE33-F94F-B19E-D18FAEBAF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0.69257</cdr:x>
      <cdr:y>0.76021</cdr:y>
    </cdr:from>
    <cdr:to>
      <cdr:x>0.98995</cdr:x>
      <cdr:y>0.94043</cdr:y>
    </cdr:to>
    <cdr:pic>
      <cdr:nvPicPr>
        <cdr:cNvPr id="3" name="Picture 2">
          <a:extLst xmlns:a="http://schemas.openxmlformats.org/drawingml/2006/main">
            <a:ext uri="{FF2B5EF4-FFF2-40B4-BE49-F238E27FC236}">
              <a16:creationId xmlns:a16="http://schemas.microsoft.com/office/drawing/2014/main" id="{87542C83-4F47-19F2-5542-70F3CA64623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51461" y="4660900"/>
          <a:ext cx="2254896" cy="1104899"/>
        </a:xfrm>
        <a:prstGeom xmlns:a="http://schemas.openxmlformats.org/drawingml/2006/main" prst="rect">
          <a:avLst/>
        </a:prstGeom>
      </cdr:spPr>
    </cdr:pic>
  </cdr:relSizeAnchor>
</c:userShapes>
</file>

<file path=xl/drawings/drawing9.xml><?xml version="1.0" encoding="utf-8"?>
<c:userShapes xmlns:c="http://schemas.openxmlformats.org/drawingml/2006/chart">
  <cdr:relSizeAnchor xmlns:cdr="http://schemas.openxmlformats.org/drawingml/2006/chartDrawing">
    <cdr:from>
      <cdr:x>0.68838</cdr:x>
      <cdr:y>0.7685</cdr:y>
    </cdr:from>
    <cdr:to>
      <cdr:x>0.98576</cdr:x>
      <cdr:y>0.94871</cdr:y>
    </cdr:to>
    <cdr:pic>
      <cdr:nvPicPr>
        <cdr:cNvPr id="2" name="Picture 1">
          <a:extLst xmlns:a="http://schemas.openxmlformats.org/drawingml/2006/main">
            <a:ext uri="{FF2B5EF4-FFF2-40B4-BE49-F238E27FC236}">
              <a16:creationId xmlns:a16="http://schemas.microsoft.com/office/drawing/2014/main" id="{C6AC284D-F608-9F6F-4F88-847AA3ECA1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19700" y="4711700"/>
          <a:ext cx="2254896" cy="1104899"/>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43279-C9BC-EA4B-9B8F-12CD17283FE0}">
  <dimension ref="A1:R109"/>
  <sheetViews>
    <sheetView tabSelected="1" workbookViewId="0">
      <pane xSplit="6" ySplit="1" topLeftCell="G2" activePane="bottomRight" state="frozen"/>
      <selection pane="topRight" activeCell="G1" sqref="G1"/>
      <selection pane="bottomLeft" activeCell="A2" sqref="A2"/>
      <selection pane="bottomRight"/>
    </sheetView>
  </sheetViews>
  <sheetFormatPr baseColWidth="10" defaultRowHeight="16" x14ac:dyDescent="0.2"/>
  <cols>
    <col min="1" max="1" width="5.33203125" bestFit="1" customWidth="1"/>
    <col min="2" max="2" width="6.5" bestFit="1" customWidth="1"/>
    <col min="3" max="3" width="4.5" bestFit="1" customWidth="1"/>
    <col min="4" max="4" width="14.6640625" bestFit="1" customWidth="1"/>
    <col min="5" max="5" width="23.5" bestFit="1" customWidth="1"/>
    <col min="6" max="6" width="41" bestFit="1" customWidth="1"/>
    <col min="7" max="12" width="15.83203125" customWidth="1"/>
    <col min="14" max="14" width="24.33203125" bestFit="1" customWidth="1"/>
    <col min="18" max="18" width="12.83203125" bestFit="1" customWidth="1"/>
  </cols>
  <sheetData>
    <row r="1" spans="1:18" s="1" customFormat="1" ht="34" x14ac:dyDescent="0.2">
      <c r="A1" s="6" t="s">
        <v>0</v>
      </c>
      <c r="B1" s="6" t="s">
        <v>1</v>
      </c>
      <c r="C1" s="6" t="s">
        <v>2</v>
      </c>
      <c r="D1" s="6" t="s">
        <v>3</v>
      </c>
      <c r="E1" s="6" t="s">
        <v>4</v>
      </c>
      <c r="F1" s="6" t="s">
        <v>5</v>
      </c>
      <c r="G1" s="2" t="s">
        <v>248</v>
      </c>
      <c r="H1" s="2" t="s">
        <v>249</v>
      </c>
      <c r="I1" s="2" t="s">
        <v>250</v>
      </c>
      <c r="J1" s="2" t="s">
        <v>251</v>
      </c>
      <c r="K1" s="2" t="s">
        <v>252</v>
      </c>
      <c r="L1" s="2" t="s">
        <v>253</v>
      </c>
    </row>
    <row r="2" spans="1:18" x14ac:dyDescent="0.2">
      <c r="A2">
        <v>1998</v>
      </c>
      <c r="B2">
        <v>3</v>
      </c>
      <c r="C2">
        <v>7</v>
      </c>
      <c r="D2" t="s">
        <v>6</v>
      </c>
      <c r="E2" t="s">
        <v>7</v>
      </c>
      <c r="F2" t="s">
        <v>8</v>
      </c>
      <c r="G2">
        <v>1</v>
      </c>
      <c r="H2">
        <v>0</v>
      </c>
      <c r="I2">
        <v>0</v>
      </c>
      <c r="J2">
        <v>0</v>
      </c>
      <c r="K2">
        <v>0</v>
      </c>
      <c r="L2">
        <v>0</v>
      </c>
      <c r="N2" t="s">
        <v>248</v>
      </c>
      <c r="O2">
        <f>SUM(G:G)</f>
        <v>55</v>
      </c>
      <c r="P2" s="4">
        <f>O2/SUM($O$2:$O$8)</f>
        <v>0.51401869158878499</v>
      </c>
      <c r="Q2" s="4"/>
      <c r="R2" t="s">
        <v>254</v>
      </c>
    </row>
    <row r="3" spans="1:18" x14ac:dyDescent="0.2">
      <c r="A3">
        <v>1998</v>
      </c>
      <c r="B3">
        <v>3</v>
      </c>
      <c r="C3">
        <v>24</v>
      </c>
      <c r="D3" t="s">
        <v>9</v>
      </c>
      <c r="E3" t="s">
        <v>10</v>
      </c>
      <c r="F3" t="s">
        <v>11</v>
      </c>
      <c r="G3">
        <v>0</v>
      </c>
      <c r="H3">
        <v>1</v>
      </c>
      <c r="I3">
        <v>0</v>
      </c>
      <c r="J3">
        <v>0</v>
      </c>
      <c r="K3">
        <v>0</v>
      </c>
      <c r="L3">
        <v>0</v>
      </c>
      <c r="N3" t="s">
        <v>249</v>
      </c>
      <c r="O3">
        <f>SUM(H:H)</f>
        <v>20</v>
      </c>
      <c r="P3" s="4">
        <f>O3/SUM($O$2:$O$8)</f>
        <v>0.18691588785046728</v>
      </c>
      <c r="Q3" s="4"/>
      <c r="R3" s="5">
        <f>P3+P5+P7+P8</f>
        <v>0.3644859813084112</v>
      </c>
    </row>
    <row r="4" spans="1:18" x14ac:dyDescent="0.2">
      <c r="A4">
        <v>1999</v>
      </c>
      <c r="B4">
        <v>4</v>
      </c>
      <c r="C4">
        <v>20</v>
      </c>
      <c r="D4" t="s">
        <v>12</v>
      </c>
      <c r="E4" t="s">
        <v>13</v>
      </c>
      <c r="F4" t="s">
        <v>14</v>
      </c>
      <c r="G4">
        <v>0</v>
      </c>
      <c r="H4">
        <v>0</v>
      </c>
      <c r="I4">
        <v>0</v>
      </c>
      <c r="J4">
        <v>0</v>
      </c>
      <c r="K4">
        <v>0</v>
      </c>
      <c r="L4">
        <v>1</v>
      </c>
      <c r="N4" t="s">
        <v>250</v>
      </c>
      <c r="O4">
        <f>SUM(I:I)</f>
        <v>3</v>
      </c>
      <c r="P4" s="4">
        <f t="shared" ref="P3:P7" si="0">O4/SUM($O$2:$O$8)</f>
        <v>2.8037383177570093E-2</v>
      </c>
      <c r="Q4" s="4"/>
    </row>
    <row r="5" spans="1:18" x14ac:dyDescent="0.2">
      <c r="A5">
        <v>1999</v>
      </c>
      <c r="B5">
        <v>6</v>
      </c>
      <c r="C5">
        <v>3</v>
      </c>
      <c r="D5" t="s">
        <v>15</v>
      </c>
      <c r="E5" t="s">
        <v>16</v>
      </c>
      <c r="F5" t="s">
        <v>17</v>
      </c>
      <c r="G5">
        <v>0</v>
      </c>
      <c r="H5">
        <v>0</v>
      </c>
      <c r="I5">
        <v>1</v>
      </c>
      <c r="J5">
        <v>0</v>
      </c>
      <c r="K5">
        <v>0</v>
      </c>
      <c r="L5">
        <v>0</v>
      </c>
      <c r="N5" t="s">
        <v>251</v>
      </c>
      <c r="O5">
        <f>SUM(J:J)</f>
        <v>14</v>
      </c>
      <c r="P5" s="4">
        <f t="shared" si="0"/>
        <v>0.13084112149532709</v>
      </c>
      <c r="Q5" s="4"/>
    </row>
    <row r="6" spans="1:18" x14ac:dyDescent="0.2">
      <c r="A6">
        <v>1999</v>
      </c>
      <c r="B6">
        <v>7</v>
      </c>
      <c r="C6">
        <v>29</v>
      </c>
      <c r="D6" t="s">
        <v>18</v>
      </c>
      <c r="E6" t="s">
        <v>19</v>
      </c>
      <c r="F6" t="s">
        <v>20</v>
      </c>
      <c r="G6">
        <v>1</v>
      </c>
      <c r="H6">
        <v>0</v>
      </c>
      <c r="I6">
        <v>0</v>
      </c>
      <c r="J6">
        <v>0</v>
      </c>
      <c r="K6">
        <v>0</v>
      </c>
      <c r="L6">
        <v>0</v>
      </c>
      <c r="N6" t="s">
        <v>252</v>
      </c>
      <c r="O6">
        <f>SUM(K:K)</f>
        <v>10</v>
      </c>
      <c r="P6" s="4">
        <f t="shared" si="0"/>
        <v>9.3457943925233641E-2</v>
      </c>
      <c r="Q6" s="4"/>
    </row>
    <row r="7" spans="1:18" x14ac:dyDescent="0.2">
      <c r="A7">
        <v>1999</v>
      </c>
      <c r="B7">
        <v>9</v>
      </c>
      <c r="C7">
        <v>15</v>
      </c>
      <c r="D7" t="s">
        <v>21</v>
      </c>
      <c r="E7" t="s">
        <v>22</v>
      </c>
      <c r="F7" t="s">
        <v>23</v>
      </c>
      <c r="G7">
        <v>1</v>
      </c>
      <c r="H7">
        <v>0</v>
      </c>
      <c r="I7">
        <v>0</v>
      </c>
      <c r="J7">
        <v>0</v>
      </c>
      <c r="K7">
        <v>0</v>
      </c>
      <c r="L7">
        <v>0</v>
      </c>
      <c r="N7" t="s">
        <v>255</v>
      </c>
      <c r="O7">
        <v>2</v>
      </c>
      <c r="P7" s="4">
        <f t="shared" si="0"/>
        <v>1.8691588785046728E-2</v>
      </c>
      <c r="Q7" s="4"/>
    </row>
    <row r="8" spans="1:18" x14ac:dyDescent="0.2">
      <c r="A8">
        <v>1999</v>
      </c>
      <c r="B8">
        <v>11</v>
      </c>
      <c r="C8">
        <v>2</v>
      </c>
      <c r="D8" t="s">
        <v>24</v>
      </c>
      <c r="E8" t="s">
        <v>25</v>
      </c>
      <c r="F8" t="s">
        <v>26</v>
      </c>
      <c r="G8">
        <v>1</v>
      </c>
      <c r="H8">
        <v>0</v>
      </c>
      <c r="I8">
        <v>0</v>
      </c>
      <c r="J8">
        <v>0</v>
      </c>
      <c r="K8">
        <v>0</v>
      </c>
      <c r="L8">
        <v>0</v>
      </c>
      <c r="N8" t="s">
        <v>253</v>
      </c>
      <c r="O8">
        <f>SUM(L:L)</f>
        <v>3</v>
      </c>
      <c r="P8" s="4">
        <f>O8/SUM($O$2:$O$8)</f>
        <v>2.8037383177570093E-2</v>
      </c>
      <c r="Q8" s="4"/>
    </row>
    <row r="9" spans="1:18" x14ac:dyDescent="0.2">
      <c r="A9">
        <v>1999</v>
      </c>
      <c r="B9">
        <v>12</v>
      </c>
      <c r="C9">
        <v>30</v>
      </c>
      <c r="D9" t="s">
        <v>27</v>
      </c>
      <c r="E9" t="s">
        <v>28</v>
      </c>
      <c r="F9" t="s">
        <v>29</v>
      </c>
      <c r="G9">
        <v>1</v>
      </c>
      <c r="H9">
        <v>0</v>
      </c>
      <c r="I9">
        <v>0</v>
      </c>
      <c r="J9">
        <v>0</v>
      </c>
      <c r="K9">
        <v>0</v>
      </c>
      <c r="L9">
        <v>0</v>
      </c>
    </row>
    <row r="10" spans="1:18" x14ac:dyDescent="0.2">
      <c r="A10">
        <v>2000</v>
      </c>
      <c r="B10">
        <v>12</v>
      </c>
      <c r="C10">
        <v>26</v>
      </c>
      <c r="D10" t="s">
        <v>30</v>
      </c>
      <c r="E10" t="s">
        <v>31</v>
      </c>
      <c r="F10" t="s">
        <v>32</v>
      </c>
      <c r="G10">
        <v>0</v>
      </c>
      <c r="H10">
        <v>0</v>
      </c>
      <c r="I10">
        <v>0</v>
      </c>
      <c r="J10">
        <v>0</v>
      </c>
      <c r="K10">
        <v>0</v>
      </c>
      <c r="L10">
        <v>0</v>
      </c>
    </row>
    <row r="11" spans="1:18" x14ac:dyDescent="0.2">
      <c r="A11">
        <v>2001</v>
      </c>
      <c r="B11">
        <v>2</v>
      </c>
      <c r="C11">
        <v>5</v>
      </c>
      <c r="D11" t="s">
        <v>33</v>
      </c>
      <c r="E11" t="s">
        <v>34</v>
      </c>
      <c r="F11" t="s">
        <v>35</v>
      </c>
      <c r="G11">
        <v>0</v>
      </c>
      <c r="H11">
        <v>0</v>
      </c>
      <c r="I11">
        <v>0</v>
      </c>
      <c r="J11">
        <v>1</v>
      </c>
      <c r="K11">
        <v>0</v>
      </c>
      <c r="L11">
        <v>0</v>
      </c>
    </row>
    <row r="12" spans="1:18" x14ac:dyDescent="0.2">
      <c r="A12">
        <v>2002</v>
      </c>
      <c r="B12">
        <v>3</v>
      </c>
      <c r="C12">
        <v>22</v>
      </c>
      <c r="D12" t="s">
        <v>36</v>
      </c>
      <c r="E12" t="s">
        <v>37</v>
      </c>
      <c r="F12" t="s">
        <v>38</v>
      </c>
      <c r="G12">
        <v>0</v>
      </c>
      <c r="H12">
        <v>0</v>
      </c>
      <c r="I12">
        <v>0</v>
      </c>
      <c r="J12">
        <v>0</v>
      </c>
      <c r="K12">
        <v>0</v>
      </c>
      <c r="L12">
        <v>0</v>
      </c>
    </row>
    <row r="13" spans="1:18" x14ac:dyDescent="0.2">
      <c r="A13">
        <v>2003</v>
      </c>
      <c r="B13">
        <v>2</v>
      </c>
      <c r="C13">
        <v>25</v>
      </c>
      <c r="D13" t="s">
        <v>39</v>
      </c>
      <c r="E13" t="s">
        <v>40</v>
      </c>
      <c r="F13" t="s">
        <v>41</v>
      </c>
      <c r="G13">
        <v>1</v>
      </c>
      <c r="H13">
        <v>0</v>
      </c>
      <c r="I13">
        <v>0</v>
      </c>
      <c r="J13">
        <v>0</v>
      </c>
      <c r="K13">
        <v>0</v>
      </c>
      <c r="L13">
        <v>0</v>
      </c>
    </row>
    <row r="14" spans="1:18" x14ac:dyDescent="0.2">
      <c r="A14">
        <v>2003</v>
      </c>
      <c r="B14">
        <v>7</v>
      </c>
      <c r="C14">
        <v>8</v>
      </c>
      <c r="D14" t="s">
        <v>42</v>
      </c>
      <c r="E14" t="s">
        <v>43</v>
      </c>
      <c r="F14" t="s">
        <v>44</v>
      </c>
      <c r="G14">
        <v>0</v>
      </c>
      <c r="H14">
        <v>0</v>
      </c>
      <c r="I14">
        <v>1</v>
      </c>
      <c r="J14">
        <v>0</v>
      </c>
      <c r="K14">
        <v>0</v>
      </c>
      <c r="L14">
        <v>0</v>
      </c>
    </row>
    <row r="15" spans="1:18" x14ac:dyDescent="0.2">
      <c r="A15">
        <v>2003</v>
      </c>
      <c r="B15">
        <v>8</v>
      </c>
      <c r="C15">
        <v>27</v>
      </c>
      <c r="D15" t="s">
        <v>33</v>
      </c>
      <c r="E15" t="s">
        <v>45</v>
      </c>
      <c r="F15" t="s">
        <v>46</v>
      </c>
      <c r="G15">
        <v>1</v>
      </c>
      <c r="H15">
        <v>0</v>
      </c>
      <c r="I15">
        <v>0</v>
      </c>
      <c r="J15">
        <v>0</v>
      </c>
      <c r="K15">
        <v>0</v>
      </c>
      <c r="L15">
        <v>0</v>
      </c>
    </row>
    <row r="16" spans="1:18" x14ac:dyDescent="0.2">
      <c r="A16">
        <v>2003</v>
      </c>
      <c r="B16">
        <v>10</v>
      </c>
      <c r="C16">
        <v>24</v>
      </c>
      <c r="D16" t="s">
        <v>47</v>
      </c>
      <c r="E16" t="s">
        <v>48</v>
      </c>
      <c r="F16" t="s">
        <v>49</v>
      </c>
      <c r="G16">
        <v>1</v>
      </c>
      <c r="H16">
        <v>0</v>
      </c>
      <c r="I16">
        <v>0</v>
      </c>
      <c r="J16">
        <v>0</v>
      </c>
      <c r="K16">
        <v>0</v>
      </c>
      <c r="L16">
        <v>0</v>
      </c>
    </row>
    <row r="17" spans="1:12" x14ac:dyDescent="0.2">
      <c r="A17">
        <v>2004</v>
      </c>
      <c r="B17">
        <v>7</v>
      </c>
      <c r="C17">
        <v>2</v>
      </c>
      <c r="D17" t="s">
        <v>50</v>
      </c>
      <c r="E17" t="s">
        <v>51</v>
      </c>
      <c r="F17" t="s">
        <v>52</v>
      </c>
      <c r="G17">
        <v>1</v>
      </c>
      <c r="H17">
        <v>0</v>
      </c>
      <c r="I17">
        <v>0</v>
      </c>
      <c r="J17">
        <v>0</v>
      </c>
      <c r="K17">
        <v>0</v>
      </c>
      <c r="L17">
        <v>0</v>
      </c>
    </row>
    <row r="18" spans="1:12" x14ac:dyDescent="0.2">
      <c r="A18">
        <v>2004</v>
      </c>
      <c r="B18">
        <v>11</v>
      </c>
      <c r="C18">
        <v>21</v>
      </c>
      <c r="D18" t="s">
        <v>53</v>
      </c>
      <c r="E18" t="s">
        <v>54</v>
      </c>
      <c r="F18" t="s">
        <v>55</v>
      </c>
      <c r="G18">
        <v>0</v>
      </c>
      <c r="H18">
        <v>1</v>
      </c>
      <c r="I18">
        <v>0</v>
      </c>
      <c r="J18">
        <v>0</v>
      </c>
      <c r="K18">
        <v>0</v>
      </c>
      <c r="L18">
        <v>0</v>
      </c>
    </row>
    <row r="19" spans="1:12" x14ac:dyDescent="0.2">
      <c r="A19">
        <v>2004</v>
      </c>
      <c r="B19">
        <v>12</v>
      </c>
      <c r="C19">
        <v>8</v>
      </c>
      <c r="D19" t="s">
        <v>56</v>
      </c>
      <c r="E19" t="s">
        <v>57</v>
      </c>
      <c r="F19" t="s">
        <v>58</v>
      </c>
      <c r="G19">
        <v>1</v>
      </c>
      <c r="H19">
        <v>0</v>
      </c>
      <c r="I19">
        <v>0</v>
      </c>
      <c r="J19">
        <v>0</v>
      </c>
      <c r="K19">
        <v>0</v>
      </c>
      <c r="L19">
        <v>0</v>
      </c>
    </row>
    <row r="20" spans="1:12" x14ac:dyDescent="0.2">
      <c r="A20">
        <v>2005</v>
      </c>
      <c r="B20">
        <v>3</v>
      </c>
      <c r="C20">
        <v>12</v>
      </c>
      <c r="D20" t="s">
        <v>53</v>
      </c>
      <c r="E20" t="s">
        <v>59</v>
      </c>
      <c r="F20" t="s">
        <v>60</v>
      </c>
      <c r="G20">
        <v>1</v>
      </c>
      <c r="H20">
        <v>0</v>
      </c>
      <c r="I20">
        <v>0</v>
      </c>
      <c r="J20">
        <v>0</v>
      </c>
      <c r="K20">
        <v>0</v>
      </c>
      <c r="L20">
        <v>0</v>
      </c>
    </row>
    <row r="21" spans="1:12" x14ac:dyDescent="0.2">
      <c r="A21">
        <v>2005</v>
      </c>
      <c r="B21">
        <v>3</v>
      </c>
      <c r="C21">
        <v>21</v>
      </c>
      <c r="D21" t="s">
        <v>61</v>
      </c>
      <c r="E21" t="s">
        <v>62</v>
      </c>
      <c r="F21" t="s">
        <v>63</v>
      </c>
      <c r="G21">
        <v>0</v>
      </c>
      <c r="H21">
        <v>0</v>
      </c>
      <c r="I21">
        <v>0</v>
      </c>
      <c r="J21">
        <v>0</v>
      </c>
      <c r="K21">
        <v>1</v>
      </c>
      <c r="L21">
        <v>0</v>
      </c>
    </row>
    <row r="22" spans="1:12" x14ac:dyDescent="0.2">
      <c r="A22">
        <v>2006</v>
      </c>
      <c r="B22">
        <v>1</v>
      </c>
      <c r="C22">
        <v>30</v>
      </c>
      <c r="D22" t="s">
        <v>64</v>
      </c>
      <c r="E22" t="s">
        <v>65</v>
      </c>
      <c r="F22" t="s">
        <v>66</v>
      </c>
      <c r="G22">
        <v>1</v>
      </c>
      <c r="H22">
        <v>0</v>
      </c>
      <c r="I22">
        <v>0</v>
      </c>
      <c r="J22">
        <v>0</v>
      </c>
      <c r="K22">
        <v>0</v>
      </c>
      <c r="L22">
        <v>0</v>
      </c>
    </row>
    <row r="23" spans="1:12" x14ac:dyDescent="0.2">
      <c r="A23">
        <v>2006</v>
      </c>
      <c r="B23">
        <v>3</v>
      </c>
      <c r="C23">
        <v>24</v>
      </c>
      <c r="D23" t="s">
        <v>67</v>
      </c>
      <c r="E23" t="s">
        <v>68</v>
      </c>
      <c r="F23" t="s">
        <v>69</v>
      </c>
      <c r="G23">
        <v>0</v>
      </c>
      <c r="H23">
        <v>0</v>
      </c>
      <c r="I23">
        <v>0</v>
      </c>
      <c r="J23">
        <v>0</v>
      </c>
      <c r="K23">
        <v>1</v>
      </c>
      <c r="L23">
        <v>0</v>
      </c>
    </row>
    <row r="24" spans="1:12" x14ac:dyDescent="0.2">
      <c r="A24">
        <v>2006</v>
      </c>
      <c r="B24">
        <v>5</v>
      </c>
      <c r="C24">
        <v>21</v>
      </c>
      <c r="D24" t="s">
        <v>70</v>
      </c>
      <c r="E24" t="s">
        <v>71</v>
      </c>
      <c r="F24" t="s">
        <v>72</v>
      </c>
      <c r="G24">
        <v>1</v>
      </c>
      <c r="H24">
        <v>0</v>
      </c>
      <c r="I24">
        <v>0</v>
      </c>
      <c r="J24">
        <v>0</v>
      </c>
      <c r="K24">
        <v>0</v>
      </c>
      <c r="L24">
        <v>0</v>
      </c>
    </row>
    <row r="25" spans="1:12" x14ac:dyDescent="0.2">
      <c r="A25">
        <v>2006</v>
      </c>
      <c r="B25">
        <v>10</v>
      </c>
      <c r="C25">
        <v>2</v>
      </c>
      <c r="D25" t="s">
        <v>73</v>
      </c>
      <c r="E25" t="s">
        <v>74</v>
      </c>
      <c r="F25" t="s">
        <v>75</v>
      </c>
      <c r="G25">
        <v>0</v>
      </c>
      <c r="H25">
        <v>0</v>
      </c>
      <c r="I25">
        <v>0</v>
      </c>
      <c r="J25">
        <v>0</v>
      </c>
      <c r="K25">
        <v>1</v>
      </c>
      <c r="L25">
        <v>0</v>
      </c>
    </row>
    <row r="26" spans="1:12" x14ac:dyDescent="0.2">
      <c r="A26">
        <v>2007</v>
      </c>
      <c r="B26">
        <v>2</v>
      </c>
      <c r="C26">
        <v>12</v>
      </c>
      <c r="D26" t="s">
        <v>76</v>
      </c>
      <c r="E26" t="s">
        <v>77</v>
      </c>
      <c r="F26" t="s">
        <v>78</v>
      </c>
      <c r="G26">
        <v>0</v>
      </c>
      <c r="H26">
        <v>0</v>
      </c>
      <c r="I26">
        <v>0</v>
      </c>
      <c r="J26">
        <v>0</v>
      </c>
      <c r="K26">
        <v>1</v>
      </c>
      <c r="L26">
        <v>0</v>
      </c>
    </row>
    <row r="27" spans="1:12" x14ac:dyDescent="0.2">
      <c r="A27">
        <v>2007</v>
      </c>
      <c r="B27">
        <v>4</v>
      </c>
      <c r="C27">
        <v>16</v>
      </c>
      <c r="D27" t="s">
        <v>79</v>
      </c>
      <c r="E27" t="s">
        <v>80</v>
      </c>
      <c r="F27" t="s">
        <v>81</v>
      </c>
      <c r="G27">
        <v>1</v>
      </c>
      <c r="H27">
        <v>0</v>
      </c>
      <c r="I27">
        <v>0</v>
      </c>
      <c r="J27">
        <v>0</v>
      </c>
      <c r="K27">
        <v>0</v>
      </c>
      <c r="L27">
        <v>0</v>
      </c>
    </row>
    <row r="28" spans="1:12" x14ac:dyDescent="0.2">
      <c r="A28">
        <v>2007</v>
      </c>
      <c r="B28">
        <v>10</v>
      </c>
      <c r="C28">
        <v>7</v>
      </c>
      <c r="D28" t="s">
        <v>53</v>
      </c>
      <c r="E28" t="s">
        <v>82</v>
      </c>
      <c r="F28" t="s">
        <v>83</v>
      </c>
      <c r="G28">
        <v>0</v>
      </c>
      <c r="H28">
        <v>1</v>
      </c>
      <c r="I28">
        <v>0</v>
      </c>
      <c r="J28">
        <v>0</v>
      </c>
      <c r="K28">
        <v>0</v>
      </c>
      <c r="L28">
        <v>0</v>
      </c>
    </row>
    <row r="29" spans="1:12" x14ac:dyDescent="0.2">
      <c r="A29">
        <v>2007</v>
      </c>
      <c r="B29">
        <v>12</v>
      </c>
      <c r="C29">
        <v>5</v>
      </c>
      <c r="D29" t="s">
        <v>84</v>
      </c>
      <c r="E29" t="s">
        <v>85</v>
      </c>
      <c r="F29" t="s">
        <v>86</v>
      </c>
      <c r="G29">
        <v>0</v>
      </c>
      <c r="H29">
        <v>1</v>
      </c>
      <c r="I29">
        <v>0</v>
      </c>
      <c r="J29">
        <v>0</v>
      </c>
      <c r="K29">
        <v>0</v>
      </c>
      <c r="L29">
        <v>0</v>
      </c>
    </row>
    <row r="30" spans="1:12" x14ac:dyDescent="0.2">
      <c r="A30">
        <v>2008</v>
      </c>
      <c r="B30">
        <v>2</v>
      </c>
      <c r="C30">
        <v>7</v>
      </c>
      <c r="D30" t="s">
        <v>50</v>
      </c>
      <c r="E30" t="s">
        <v>87</v>
      </c>
      <c r="F30" t="s">
        <v>88</v>
      </c>
      <c r="G30">
        <v>1</v>
      </c>
      <c r="H30">
        <v>0</v>
      </c>
      <c r="I30">
        <v>0</v>
      </c>
      <c r="J30">
        <v>0</v>
      </c>
      <c r="K30">
        <v>0</v>
      </c>
      <c r="L30">
        <v>0</v>
      </c>
    </row>
    <row r="31" spans="1:12" x14ac:dyDescent="0.2">
      <c r="A31">
        <v>2008</v>
      </c>
      <c r="B31">
        <v>2</v>
      </c>
      <c r="C31">
        <v>14</v>
      </c>
      <c r="D31" t="s">
        <v>33</v>
      </c>
      <c r="E31" t="s">
        <v>89</v>
      </c>
      <c r="F31" t="s">
        <v>90</v>
      </c>
      <c r="G31">
        <v>0</v>
      </c>
      <c r="H31">
        <v>0</v>
      </c>
      <c r="I31">
        <v>0</v>
      </c>
      <c r="J31">
        <v>0</v>
      </c>
      <c r="K31">
        <v>1</v>
      </c>
      <c r="L31">
        <v>0</v>
      </c>
    </row>
    <row r="32" spans="1:12" x14ac:dyDescent="0.2">
      <c r="A32">
        <v>2008</v>
      </c>
      <c r="B32">
        <v>3</v>
      </c>
      <c r="C32">
        <v>18</v>
      </c>
      <c r="D32" t="s">
        <v>64</v>
      </c>
      <c r="E32" t="s">
        <v>91</v>
      </c>
      <c r="F32" t="s">
        <v>92</v>
      </c>
      <c r="G32">
        <v>1</v>
      </c>
      <c r="H32">
        <v>0</v>
      </c>
      <c r="I32">
        <v>0</v>
      </c>
      <c r="J32">
        <v>0</v>
      </c>
      <c r="K32">
        <v>0</v>
      </c>
      <c r="L32">
        <v>0</v>
      </c>
    </row>
    <row r="33" spans="1:12" x14ac:dyDescent="0.2">
      <c r="A33">
        <v>2008</v>
      </c>
      <c r="B33">
        <v>6</v>
      </c>
      <c r="C33">
        <v>25</v>
      </c>
      <c r="D33" t="s">
        <v>93</v>
      </c>
      <c r="E33" t="s">
        <v>94</v>
      </c>
      <c r="F33" t="s">
        <v>95</v>
      </c>
      <c r="G33">
        <v>1</v>
      </c>
      <c r="H33">
        <v>0</v>
      </c>
      <c r="I33">
        <v>0</v>
      </c>
      <c r="J33">
        <v>0</v>
      </c>
      <c r="K33">
        <v>0</v>
      </c>
      <c r="L33">
        <v>0</v>
      </c>
    </row>
    <row r="34" spans="1:12" x14ac:dyDescent="0.2">
      <c r="A34">
        <v>2009</v>
      </c>
      <c r="B34">
        <v>3</v>
      </c>
      <c r="C34">
        <v>29</v>
      </c>
      <c r="D34" t="s">
        <v>96</v>
      </c>
      <c r="E34" t="s">
        <v>97</v>
      </c>
      <c r="F34" t="s">
        <v>98</v>
      </c>
      <c r="G34">
        <v>0</v>
      </c>
      <c r="H34">
        <v>0</v>
      </c>
      <c r="I34">
        <v>0</v>
      </c>
      <c r="J34">
        <v>0</v>
      </c>
      <c r="K34">
        <v>1</v>
      </c>
      <c r="L34">
        <v>0</v>
      </c>
    </row>
    <row r="35" spans="1:12" x14ac:dyDescent="0.2">
      <c r="A35">
        <v>2009</v>
      </c>
      <c r="B35">
        <v>4</v>
      </c>
      <c r="C35">
        <v>3</v>
      </c>
      <c r="D35" t="s">
        <v>99</v>
      </c>
      <c r="E35" t="s">
        <v>100</v>
      </c>
      <c r="F35" t="s">
        <v>101</v>
      </c>
      <c r="G35">
        <v>1</v>
      </c>
      <c r="H35">
        <v>0</v>
      </c>
      <c r="I35">
        <v>0</v>
      </c>
      <c r="J35">
        <v>0</v>
      </c>
      <c r="K35">
        <v>0</v>
      </c>
      <c r="L35">
        <v>0</v>
      </c>
    </row>
    <row r="36" spans="1:12" x14ac:dyDescent="0.2">
      <c r="A36">
        <v>2009</v>
      </c>
      <c r="B36">
        <v>11</v>
      </c>
      <c r="C36">
        <v>5</v>
      </c>
      <c r="D36" t="s">
        <v>21</v>
      </c>
      <c r="E36" t="s">
        <v>102</v>
      </c>
      <c r="F36" t="s">
        <v>103</v>
      </c>
      <c r="G36">
        <v>1</v>
      </c>
      <c r="H36">
        <v>0</v>
      </c>
      <c r="I36">
        <v>0</v>
      </c>
      <c r="J36">
        <v>0</v>
      </c>
      <c r="K36">
        <v>0</v>
      </c>
      <c r="L36">
        <v>0</v>
      </c>
    </row>
    <row r="37" spans="1:12" x14ac:dyDescent="0.2">
      <c r="A37">
        <v>2009</v>
      </c>
      <c r="B37">
        <v>11</v>
      </c>
      <c r="C37">
        <v>29</v>
      </c>
      <c r="D37" t="s">
        <v>67</v>
      </c>
      <c r="E37" t="s">
        <v>104</v>
      </c>
      <c r="F37" t="s">
        <v>105</v>
      </c>
      <c r="G37">
        <v>1</v>
      </c>
      <c r="H37">
        <v>0</v>
      </c>
      <c r="I37">
        <v>0</v>
      </c>
      <c r="J37">
        <v>0</v>
      </c>
      <c r="K37">
        <v>0</v>
      </c>
      <c r="L37">
        <v>0</v>
      </c>
    </row>
    <row r="38" spans="1:12" x14ac:dyDescent="0.2">
      <c r="A38">
        <v>2010</v>
      </c>
      <c r="B38">
        <v>6</v>
      </c>
      <c r="C38">
        <v>6</v>
      </c>
      <c r="D38" t="s">
        <v>27</v>
      </c>
      <c r="E38" t="s">
        <v>106</v>
      </c>
      <c r="F38" t="s">
        <v>107</v>
      </c>
      <c r="G38">
        <v>1</v>
      </c>
      <c r="H38">
        <v>0</v>
      </c>
      <c r="I38">
        <v>0</v>
      </c>
      <c r="J38">
        <v>0</v>
      </c>
      <c r="K38">
        <v>0</v>
      </c>
      <c r="L38">
        <v>0</v>
      </c>
    </row>
    <row r="39" spans="1:12" x14ac:dyDescent="0.2">
      <c r="A39">
        <v>2010</v>
      </c>
      <c r="B39">
        <v>8</v>
      </c>
      <c r="C39">
        <v>3</v>
      </c>
      <c r="D39" t="s">
        <v>6</v>
      </c>
      <c r="E39" t="s">
        <v>108</v>
      </c>
      <c r="F39" t="s">
        <v>109</v>
      </c>
      <c r="G39">
        <v>1</v>
      </c>
      <c r="H39">
        <v>0</v>
      </c>
      <c r="I39">
        <v>0</v>
      </c>
      <c r="J39">
        <v>0</v>
      </c>
      <c r="K39">
        <v>0</v>
      </c>
      <c r="L39">
        <v>0</v>
      </c>
    </row>
    <row r="40" spans="1:12" x14ac:dyDescent="0.2">
      <c r="A40">
        <v>2011</v>
      </c>
      <c r="B40">
        <v>1</v>
      </c>
      <c r="C40">
        <v>8</v>
      </c>
      <c r="D40" t="s">
        <v>110</v>
      </c>
      <c r="E40" t="s">
        <v>111</v>
      </c>
      <c r="F40" t="s">
        <v>112</v>
      </c>
      <c r="G40">
        <v>1</v>
      </c>
      <c r="H40">
        <v>0</v>
      </c>
      <c r="I40">
        <v>0</v>
      </c>
      <c r="J40">
        <v>0</v>
      </c>
      <c r="K40">
        <v>0</v>
      </c>
      <c r="L40">
        <v>0</v>
      </c>
    </row>
    <row r="41" spans="1:12" x14ac:dyDescent="0.2">
      <c r="A41">
        <v>2011</v>
      </c>
      <c r="B41">
        <v>9</v>
      </c>
      <c r="C41">
        <v>6</v>
      </c>
      <c r="D41" t="s">
        <v>15</v>
      </c>
      <c r="E41" t="s">
        <v>113</v>
      </c>
      <c r="F41" t="s">
        <v>114</v>
      </c>
      <c r="G41">
        <v>0</v>
      </c>
      <c r="H41">
        <v>0</v>
      </c>
      <c r="I41">
        <v>0</v>
      </c>
      <c r="J41">
        <v>1</v>
      </c>
      <c r="K41">
        <v>0</v>
      </c>
      <c r="L41">
        <v>0</v>
      </c>
    </row>
    <row r="42" spans="1:12" x14ac:dyDescent="0.2">
      <c r="A42">
        <v>2011</v>
      </c>
      <c r="B42">
        <v>10</v>
      </c>
      <c r="C42">
        <v>12</v>
      </c>
      <c r="D42" t="s">
        <v>64</v>
      </c>
      <c r="E42" t="s">
        <v>115</v>
      </c>
      <c r="F42" t="s">
        <v>116</v>
      </c>
      <c r="G42">
        <v>1</v>
      </c>
      <c r="H42">
        <v>0</v>
      </c>
      <c r="I42">
        <v>0</v>
      </c>
      <c r="J42">
        <v>0</v>
      </c>
      <c r="K42">
        <v>0</v>
      </c>
      <c r="L42">
        <v>0</v>
      </c>
    </row>
    <row r="43" spans="1:12" x14ac:dyDescent="0.2">
      <c r="A43">
        <v>2012</v>
      </c>
      <c r="B43">
        <v>2</v>
      </c>
      <c r="C43">
        <v>20</v>
      </c>
      <c r="D43" t="s">
        <v>18</v>
      </c>
      <c r="E43" t="s">
        <v>117</v>
      </c>
      <c r="F43" t="s">
        <v>118</v>
      </c>
      <c r="G43">
        <v>1</v>
      </c>
      <c r="H43">
        <v>0</v>
      </c>
      <c r="I43">
        <v>0</v>
      </c>
      <c r="J43">
        <v>0</v>
      </c>
      <c r="K43">
        <v>0</v>
      </c>
      <c r="L43">
        <v>0</v>
      </c>
    </row>
    <row r="44" spans="1:12" x14ac:dyDescent="0.2">
      <c r="A44">
        <v>2012</v>
      </c>
      <c r="B44">
        <v>4</v>
      </c>
      <c r="C44">
        <v>2</v>
      </c>
      <c r="D44" t="s">
        <v>64</v>
      </c>
      <c r="E44" t="s">
        <v>119</v>
      </c>
      <c r="F44" t="s">
        <v>120</v>
      </c>
      <c r="G44">
        <v>1</v>
      </c>
      <c r="H44">
        <v>0</v>
      </c>
      <c r="I44">
        <v>0</v>
      </c>
      <c r="J44">
        <v>0</v>
      </c>
      <c r="K44">
        <v>0</v>
      </c>
      <c r="L44">
        <v>0</v>
      </c>
    </row>
    <row r="45" spans="1:12" x14ac:dyDescent="0.2">
      <c r="A45">
        <v>2012</v>
      </c>
      <c r="B45">
        <v>5</v>
      </c>
      <c r="C45">
        <v>30</v>
      </c>
      <c r="D45" t="s">
        <v>67</v>
      </c>
      <c r="E45" t="s">
        <v>121</v>
      </c>
      <c r="F45" t="s">
        <v>122</v>
      </c>
      <c r="G45">
        <v>1</v>
      </c>
      <c r="H45">
        <v>0</v>
      </c>
      <c r="I45">
        <v>0</v>
      </c>
      <c r="J45">
        <v>0</v>
      </c>
      <c r="K45">
        <v>0</v>
      </c>
      <c r="L45">
        <v>0</v>
      </c>
    </row>
    <row r="46" spans="1:12" x14ac:dyDescent="0.2">
      <c r="A46">
        <v>2012</v>
      </c>
      <c r="B46">
        <v>7</v>
      </c>
      <c r="C46">
        <v>20</v>
      </c>
      <c r="D46" t="s">
        <v>12</v>
      </c>
      <c r="E46" t="s">
        <v>123</v>
      </c>
      <c r="F46" t="s">
        <v>124</v>
      </c>
      <c r="G46">
        <v>0</v>
      </c>
      <c r="H46">
        <v>0</v>
      </c>
      <c r="I46">
        <v>0</v>
      </c>
      <c r="J46">
        <v>0</v>
      </c>
      <c r="K46">
        <v>0</v>
      </c>
      <c r="L46">
        <v>1</v>
      </c>
    </row>
    <row r="47" spans="1:12" x14ac:dyDescent="0.2">
      <c r="A47">
        <v>2012</v>
      </c>
      <c r="B47">
        <v>8</v>
      </c>
      <c r="C47">
        <v>5</v>
      </c>
      <c r="D47" t="s">
        <v>53</v>
      </c>
      <c r="E47" t="s">
        <v>125</v>
      </c>
      <c r="F47" t="s">
        <v>126</v>
      </c>
      <c r="G47">
        <v>1</v>
      </c>
      <c r="H47">
        <v>0</v>
      </c>
      <c r="I47">
        <v>0</v>
      </c>
      <c r="J47">
        <v>0</v>
      </c>
      <c r="K47">
        <v>0</v>
      </c>
      <c r="L47">
        <v>0</v>
      </c>
    </row>
    <row r="48" spans="1:12" x14ac:dyDescent="0.2">
      <c r="A48">
        <v>2012</v>
      </c>
      <c r="B48">
        <v>9</v>
      </c>
      <c r="C48">
        <v>27</v>
      </c>
      <c r="D48" t="s">
        <v>61</v>
      </c>
      <c r="E48" t="s">
        <v>127</v>
      </c>
      <c r="F48" t="s">
        <v>128</v>
      </c>
      <c r="G48">
        <v>1</v>
      </c>
      <c r="H48">
        <v>0</v>
      </c>
      <c r="I48">
        <v>0</v>
      </c>
      <c r="J48">
        <v>0</v>
      </c>
      <c r="K48">
        <v>0</v>
      </c>
      <c r="L48">
        <v>0</v>
      </c>
    </row>
    <row r="49" spans="1:12" x14ac:dyDescent="0.2">
      <c r="A49">
        <v>2012</v>
      </c>
      <c r="B49">
        <v>12</v>
      </c>
      <c r="C49">
        <v>14</v>
      </c>
      <c r="D49" t="s">
        <v>6</v>
      </c>
      <c r="E49" t="s">
        <v>129</v>
      </c>
      <c r="F49" t="s">
        <v>130</v>
      </c>
      <c r="G49">
        <v>0</v>
      </c>
      <c r="H49">
        <v>0</v>
      </c>
      <c r="I49">
        <v>0</v>
      </c>
      <c r="J49">
        <v>1</v>
      </c>
      <c r="K49">
        <v>0</v>
      </c>
      <c r="L49">
        <v>0</v>
      </c>
    </row>
    <row r="50" spans="1:12" x14ac:dyDescent="0.2">
      <c r="A50">
        <v>2013</v>
      </c>
      <c r="B50">
        <v>5</v>
      </c>
      <c r="C50">
        <v>4</v>
      </c>
      <c r="D50" t="s">
        <v>131</v>
      </c>
      <c r="E50" t="s">
        <v>132</v>
      </c>
      <c r="F50" t="s">
        <v>133</v>
      </c>
      <c r="G50">
        <v>1</v>
      </c>
      <c r="H50">
        <v>0</v>
      </c>
      <c r="I50">
        <v>0</v>
      </c>
      <c r="J50">
        <v>0</v>
      </c>
      <c r="K50">
        <v>0</v>
      </c>
      <c r="L50">
        <v>0</v>
      </c>
    </row>
    <row r="51" spans="1:12" x14ac:dyDescent="0.2">
      <c r="A51">
        <v>2013</v>
      </c>
      <c r="B51">
        <v>9</v>
      </c>
      <c r="C51">
        <v>16</v>
      </c>
      <c r="D51" t="s">
        <v>134</v>
      </c>
      <c r="E51" t="s">
        <v>67</v>
      </c>
      <c r="F51" t="s">
        <v>135</v>
      </c>
      <c r="G51">
        <v>0</v>
      </c>
      <c r="H51">
        <v>0</v>
      </c>
      <c r="I51">
        <v>0</v>
      </c>
      <c r="J51">
        <v>0</v>
      </c>
      <c r="K51">
        <v>1</v>
      </c>
      <c r="L51">
        <v>0</v>
      </c>
    </row>
    <row r="52" spans="1:12" x14ac:dyDescent="0.2">
      <c r="A52">
        <v>2014</v>
      </c>
      <c r="B52">
        <v>2</v>
      </c>
      <c r="C52">
        <v>20</v>
      </c>
      <c r="D52" t="s">
        <v>64</v>
      </c>
      <c r="E52" t="s">
        <v>136</v>
      </c>
      <c r="F52" t="s">
        <v>137</v>
      </c>
      <c r="G52">
        <v>1</v>
      </c>
      <c r="H52">
        <v>0</v>
      </c>
      <c r="I52">
        <v>0</v>
      </c>
      <c r="J52">
        <v>0</v>
      </c>
      <c r="K52">
        <v>0</v>
      </c>
      <c r="L52">
        <v>0</v>
      </c>
    </row>
    <row r="53" spans="1:12" x14ac:dyDescent="0.2">
      <c r="A53">
        <v>2014</v>
      </c>
      <c r="B53">
        <v>10</v>
      </c>
      <c r="C53">
        <v>24</v>
      </c>
      <c r="D53" t="s">
        <v>67</v>
      </c>
      <c r="E53" t="s">
        <v>138</v>
      </c>
      <c r="F53" t="s">
        <v>139</v>
      </c>
      <c r="G53">
        <v>1</v>
      </c>
      <c r="H53">
        <v>0</v>
      </c>
      <c r="I53">
        <v>0</v>
      </c>
      <c r="J53">
        <v>0</v>
      </c>
      <c r="K53">
        <v>0</v>
      </c>
      <c r="L53">
        <v>0</v>
      </c>
    </row>
    <row r="54" spans="1:12" x14ac:dyDescent="0.2">
      <c r="A54">
        <v>2015</v>
      </c>
      <c r="B54">
        <v>6</v>
      </c>
      <c r="C54">
        <v>17</v>
      </c>
      <c r="D54" t="s">
        <v>140</v>
      </c>
      <c r="E54" t="s">
        <v>141</v>
      </c>
      <c r="F54" t="s">
        <v>142</v>
      </c>
      <c r="G54">
        <v>1</v>
      </c>
      <c r="H54">
        <v>0</v>
      </c>
      <c r="I54">
        <v>0</v>
      </c>
      <c r="J54">
        <v>0</v>
      </c>
      <c r="K54">
        <v>0</v>
      </c>
      <c r="L54">
        <v>0</v>
      </c>
    </row>
    <row r="55" spans="1:12" x14ac:dyDescent="0.2">
      <c r="A55">
        <v>2015</v>
      </c>
      <c r="B55">
        <v>7</v>
      </c>
      <c r="C55">
        <v>16</v>
      </c>
      <c r="D55" t="s">
        <v>143</v>
      </c>
      <c r="E55" t="s">
        <v>144</v>
      </c>
      <c r="F55" t="s">
        <v>145</v>
      </c>
      <c r="G55">
        <v>0</v>
      </c>
      <c r="H55">
        <v>0</v>
      </c>
      <c r="I55">
        <v>0</v>
      </c>
      <c r="J55">
        <v>0</v>
      </c>
      <c r="K55">
        <v>0</v>
      </c>
      <c r="L55">
        <v>1</v>
      </c>
    </row>
    <row r="56" spans="1:12" x14ac:dyDescent="0.2">
      <c r="A56">
        <v>2015</v>
      </c>
      <c r="B56">
        <v>10</v>
      </c>
      <c r="C56">
        <v>1</v>
      </c>
      <c r="D56" t="s">
        <v>146</v>
      </c>
      <c r="E56" t="s">
        <v>147</v>
      </c>
      <c r="F56" t="s">
        <v>148</v>
      </c>
      <c r="G56">
        <v>1</v>
      </c>
      <c r="H56">
        <v>0</v>
      </c>
      <c r="I56">
        <v>0</v>
      </c>
      <c r="J56">
        <v>0</v>
      </c>
      <c r="K56">
        <v>0</v>
      </c>
      <c r="L56">
        <v>0</v>
      </c>
    </row>
    <row r="57" spans="1:12" x14ac:dyDescent="0.2">
      <c r="A57">
        <v>2015</v>
      </c>
      <c r="B57">
        <v>12</v>
      </c>
      <c r="C57">
        <v>2</v>
      </c>
      <c r="D57" t="s">
        <v>64</v>
      </c>
      <c r="E57" t="s">
        <v>149</v>
      </c>
      <c r="F57" t="s">
        <v>150</v>
      </c>
      <c r="G57">
        <v>0</v>
      </c>
      <c r="H57">
        <v>0</v>
      </c>
      <c r="I57">
        <v>0</v>
      </c>
      <c r="J57">
        <v>1</v>
      </c>
      <c r="K57">
        <v>0</v>
      </c>
      <c r="L57">
        <v>0</v>
      </c>
    </row>
    <row r="58" spans="1:12" x14ac:dyDescent="0.2">
      <c r="A58">
        <v>2016</v>
      </c>
      <c r="B58">
        <v>2</v>
      </c>
      <c r="C58">
        <v>20</v>
      </c>
      <c r="D58" t="s">
        <v>151</v>
      </c>
      <c r="E58" t="s">
        <v>152</v>
      </c>
      <c r="F58" t="s">
        <v>153</v>
      </c>
      <c r="G58">
        <v>1</v>
      </c>
      <c r="H58">
        <v>0</v>
      </c>
      <c r="I58">
        <v>0</v>
      </c>
      <c r="J58">
        <v>0</v>
      </c>
      <c r="K58">
        <v>0</v>
      </c>
      <c r="L58">
        <v>0</v>
      </c>
    </row>
    <row r="59" spans="1:12" x14ac:dyDescent="0.2">
      <c r="A59">
        <v>2016</v>
      </c>
      <c r="B59">
        <v>6</v>
      </c>
      <c r="C59">
        <v>12</v>
      </c>
      <c r="D59" t="s">
        <v>27</v>
      </c>
      <c r="E59" t="s">
        <v>154</v>
      </c>
      <c r="F59" t="s">
        <v>155</v>
      </c>
      <c r="G59">
        <v>0</v>
      </c>
      <c r="H59">
        <v>0</v>
      </c>
      <c r="I59">
        <v>0</v>
      </c>
      <c r="J59">
        <v>1</v>
      </c>
      <c r="K59">
        <v>0</v>
      </c>
      <c r="L59">
        <v>0</v>
      </c>
    </row>
    <row r="60" spans="1:12" x14ac:dyDescent="0.2">
      <c r="A60">
        <v>2016</v>
      </c>
      <c r="B60">
        <v>7</v>
      </c>
      <c r="C60">
        <v>7</v>
      </c>
      <c r="D60" t="s">
        <v>21</v>
      </c>
      <c r="E60" t="s">
        <v>156</v>
      </c>
      <c r="F60" t="s">
        <v>157</v>
      </c>
      <c r="G60">
        <v>0</v>
      </c>
      <c r="H60">
        <v>0</v>
      </c>
      <c r="I60">
        <v>0</v>
      </c>
      <c r="J60">
        <v>1</v>
      </c>
      <c r="K60">
        <v>0</v>
      </c>
      <c r="L60">
        <v>0</v>
      </c>
    </row>
    <row r="61" spans="1:12" x14ac:dyDescent="0.2">
      <c r="A61">
        <v>2016</v>
      </c>
      <c r="B61">
        <v>9</v>
      </c>
      <c r="C61">
        <v>23</v>
      </c>
      <c r="D61" t="s">
        <v>67</v>
      </c>
      <c r="E61" t="s">
        <v>158</v>
      </c>
      <c r="F61" t="s">
        <v>159</v>
      </c>
      <c r="G61">
        <v>0</v>
      </c>
      <c r="H61">
        <v>1</v>
      </c>
      <c r="I61">
        <v>0</v>
      </c>
      <c r="J61">
        <v>0</v>
      </c>
      <c r="K61">
        <v>0</v>
      </c>
      <c r="L61">
        <v>0</v>
      </c>
    </row>
    <row r="62" spans="1:12" x14ac:dyDescent="0.2">
      <c r="A62">
        <v>2017</v>
      </c>
      <c r="B62">
        <v>1</v>
      </c>
      <c r="C62">
        <v>6</v>
      </c>
      <c r="D62" t="s">
        <v>27</v>
      </c>
      <c r="E62" t="s">
        <v>160</v>
      </c>
      <c r="F62" t="s">
        <v>161</v>
      </c>
      <c r="G62">
        <v>1</v>
      </c>
      <c r="H62">
        <v>0</v>
      </c>
      <c r="I62">
        <v>0</v>
      </c>
      <c r="J62">
        <v>0</v>
      </c>
      <c r="K62">
        <v>0</v>
      </c>
      <c r="L62">
        <v>0</v>
      </c>
    </row>
    <row r="63" spans="1:12" x14ac:dyDescent="0.2">
      <c r="A63">
        <v>2017</v>
      </c>
      <c r="B63">
        <v>6</v>
      </c>
      <c r="C63">
        <v>5</v>
      </c>
      <c r="D63" t="s">
        <v>27</v>
      </c>
      <c r="E63" t="s">
        <v>154</v>
      </c>
      <c r="F63" t="s">
        <v>162</v>
      </c>
      <c r="G63">
        <v>1</v>
      </c>
      <c r="H63">
        <v>0</v>
      </c>
      <c r="I63">
        <v>0</v>
      </c>
      <c r="J63">
        <v>0</v>
      </c>
      <c r="K63">
        <v>0</v>
      </c>
      <c r="L63">
        <v>0</v>
      </c>
    </row>
    <row r="64" spans="1:12" x14ac:dyDescent="0.2">
      <c r="A64">
        <v>2017</v>
      </c>
      <c r="B64">
        <v>10</v>
      </c>
      <c r="C64">
        <v>1</v>
      </c>
      <c r="D64" t="s">
        <v>15</v>
      </c>
      <c r="E64" t="s">
        <v>16</v>
      </c>
      <c r="F64" t="s">
        <v>163</v>
      </c>
      <c r="G64">
        <v>0</v>
      </c>
      <c r="H64">
        <v>0</v>
      </c>
      <c r="I64">
        <v>0</v>
      </c>
      <c r="J64">
        <v>1</v>
      </c>
      <c r="K64">
        <v>0</v>
      </c>
      <c r="L64">
        <v>0</v>
      </c>
    </row>
    <row r="65" spans="1:12" x14ac:dyDescent="0.2">
      <c r="A65">
        <v>2017</v>
      </c>
      <c r="B65">
        <v>11</v>
      </c>
      <c r="C65">
        <v>5</v>
      </c>
      <c r="D65" t="s">
        <v>21</v>
      </c>
      <c r="E65" t="s">
        <v>164</v>
      </c>
      <c r="F65" t="s">
        <v>165</v>
      </c>
      <c r="G65">
        <v>0</v>
      </c>
      <c r="H65">
        <v>1</v>
      </c>
      <c r="I65">
        <v>0</v>
      </c>
      <c r="J65">
        <v>0</v>
      </c>
      <c r="K65">
        <v>0</v>
      </c>
      <c r="L65">
        <v>0</v>
      </c>
    </row>
    <row r="66" spans="1:12" x14ac:dyDescent="0.2">
      <c r="A66">
        <v>2018</v>
      </c>
      <c r="B66">
        <v>1</v>
      </c>
      <c r="C66">
        <v>28</v>
      </c>
      <c r="D66" t="s">
        <v>73</v>
      </c>
      <c r="E66" t="s">
        <v>166</v>
      </c>
      <c r="F66" t="s">
        <v>167</v>
      </c>
      <c r="G66">
        <v>0</v>
      </c>
      <c r="H66">
        <v>0</v>
      </c>
      <c r="I66">
        <v>0</v>
      </c>
      <c r="J66">
        <v>1</v>
      </c>
      <c r="K66">
        <v>0</v>
      </c>
      <c r="L66">
        <v>0</v>
      </c>
    </row>
    <row r="67" spans="1:12" x14ac:dyDescent="0.2">
      <c r="A67">
        <v>2018</v>
      </c>
      <c r="B67">
        <v>2</v>
      </c>
      <c r="C67">
        <v>14</v>
      </c>
      <c r="D67" t="s">
        <v>27</v>
      </c>
      <c r="E67" t="s">
        <v>168</v>
      </c>
      <c r="F67" t="s">
        <v>169</v>
      </c>
      <c r="G67">
        <v>0</v>
      </c>
      <c r="H67">
        <v>1</v>
      </c>
      <c r="I67">
        <v>0</v>
      </c>
      <c r="J67">
        <v>0</v>
      </c>
      <c r="K67">
        <v>0</v>
      </c>
      <c r="L67">
        <v>0</v>
      </c>
    </row>
    <row r="68" spans="1:12" x14ac:dyDescent="0.2">
      <c r="A68">
        <v>2018</v>
      </c>
      <c r="B68">
        <v>4</v>
      </c>
      <c r="C68">
        <v>22</v>
      </c>
      <c r="D68" t="s">
        <v>143</v>
      </c>
      <c r="E68" t="s">
        <v>170</v>
      </c>
      <c r="F68" t="s">
        <v>171</v>
      </c>
      <c r="G68">
        <v>0</v>
      </c>
      <c r="H68">
        <v>1</v>
      </c>
      <c r="I68">
        <v>0</v>
      </c>
      <c r="J68">
        <v>0</v>
      </c>
      <c r="K68">
        <v>0</v>
      </c>
      <c r="L68">
        <v>0</v>
      </c>
    </row>
    <row r="69" spans="1:12" x14ac:dyDescent="0.2">
      <c r="A69">
        <v>2018</v>
      </c>
      <c r="B69">
        <v>5</v>
      </c>
      <c r="C69">
        <v>18</v>
      </c>
      <c r="D69" t="s">
        <v>21</v>
      </c>
      <c r="E69" t="s">
        <v>172</v>
      </c>
      <c r="F69" t="s">
        <v>173</v>
      </c>
      <c r="G69">
        <v>0</v>
      </c>
      <c r="H69">
        <v>0</v>
      </c>
      <c r="I69">
        <v>0</v>
      </c>
      <c r="J69">
        <v>0</v>
      </c>
      <c r="K69">
        <v>1</v>
      </c>
      <c r="L69">
        <v>0</v>
      </c>
    </row>
    <row r="70" spans="1:12" x14ac:dyDescent="0.2">
      <c r="A70">
        <v>2018</v>
      </c>
      <c r="B70">
        <v>6</v>
      </c>
      <c r="C70">
        <v>28</v>
      </c>
      <c r="D70" t="s">
        <v>174</v>
      </c>
      <c r="E70" t="s">
        <v>175</v>
      </c>
      <c r="F70" t="s">
        <v>176</v>
      </c>
      <c r="G70">
        <v>0</v>
      </c>
      <c r="H70">
        <v>0</v>
      </c>
      <c r="I70">
        <v>1</v>
      </c>
      <c r="J70">
        <v>0</v>
      </c>
      <c r="K70">
        <v>0</v>
      </c>
      <c r="L70">
        <v>0</v>
      </c>
    </row>
    <row r="71" spans="1:12" x14ac:dyDescent="0.2">
      <c r="A71">
        <v>2018</v>
      </c>
      <c r="B71">
        <v>10</v>
      </c>
      <c r="C71">
        <v>27</v>
      </c>
      <c r="D71" t="s">
        <v>73</v>
      </c>
      <c r="E71" t="s">
        <v>177</v>
      </c>
      <c r="F71" t="s">
        <v>178</v>
      </c>
      <c r="G71">
        <v>0</v>
      </c>
      <c r="H71">
        <v>0</v>
      </c>
      <c r="I71">
        <v>0</v>
      </c>
      <c r="J71">
        <v>1</v>
      </c>
      <c r="K71">
        <v>0</v>
      </c>
      <c r="L71">
        <v>0</v>
      </c>
    </row>
    <row r="72" spans="1:12" x14ac:dyDescent="0.2">
      <c r="A72">
        <v>2018</v>
      </c>
      <c r="B72">
        <v>11</v>
      </c>
      <c r="C72">
        <v>7</v>
      </c>
      <c r="D72" t="s">
        <v>64</v>
      </c>
      <c r="E72" t="s">
        <v>179</v>
      </c>
      <c r="F72" t="s">
        <v>180</v>
      </c>
      <c r="G72">
        <v>1</v>
      </c>
      <c r="H72">
        <v>0</v>
      </c>
      <c r="I72">
        <v>0</v>
      </c>
      <c r="J72">
        <v>0</v>
      </c>
      <c r="K72">
        <v>0</v>
      </c>
      <c r="L72">
        <v>0</v>
      </c>
    </row>
    <row r="73" spans="1:12" x14ac:dyDescent="0.2">
      <c r="A73">
        <v>2019</v>
      </c>
      <c r="B73">
        <v>1</v>
      </c>
      <c r="C73">
        <v>23</v>
      </c>
      <c r="D73" t="s">
        <v>27</v>
      </c>
      <c r="E73" t="s">
        <v>181</v>
      </c>
      <c r="F73" t="s">
        <v>182</v>
      </c>
      <c r="G73">
        <v>1</v>
      </c>
      <c r="H73">
        <v>0</v>
      </c>
      <c r="I73">
        <v>0</v>
      </c>
      <c r="J73">
        <v>0</v>
      </c>
      <c r="K73">
        <v>0</v>
      </c>
      <c r="L73">
        <v>0</v>
      </c>
    </row>
    <row r="74" spans="1:12" x14ac:dyDescent="0.2">
      <c r="A74">
        <v>2019</v>
      </c>
      <c r="B74">
        <v>2</v>
      </c>
      <c r="C74">
        <v>15</v>
      </c>
      <c r="D74" t="s">
        <v>33</v>
      </c>
      <c r="E74" t="s">
        <v>123</v>
      </c>
      <c r="F74" t="s">
        <v>183</v>
      </c>
      <c r="G74">
        <v>1</v>
      </c>
      <c r="H74">
        <v>0</v>
      </c>
      <c r="I74">
        <v>0</v>
      </c>
      <c r="J74">
        <v>0</v>
      </c>
      <c r="K74">
        <v>0</v>
      </c>
      <c r="L74">
        <v>0</v>
      </c>
    </row>
    <row r="75" spans="1:12" x14ac:dyDescent="0.2">
      <c r="A75">
        <v>2019</v>
      </c>
      <c r="B75">
        <v>5</v>
      </c>
      <c r="C75">
        <v>31</v>
      </c>
      <c r="D75" t="s">
        <v>79</v>
      </c>
      <c r="E75" t="s">
        <v>184</v>
      </c>
      <c r="F75" t="s">
        <v>185</v>
      </c>
      <c r="G75">
        <v>1</v>
      </c>
      <c r="H75">
        <v>0</v>
      </c>
      <c r="I75">
        <v>0</v>
      </c>
      <c r="J75">
        <v>0</v>
      </c>
      <c r="K75">
        <v>0</v>
      </c>
      <c r="L75">
        <v>0</v>
      </c>
    </row>
    <row r="76" spans="1:12" x14ac:dyDescent="0.2">
      <c r="A76">
        <v>2019</v>
      </c>
      <c r="B76">
        <v>8</v>
      </c>
      <c r="C76">
        <v>3</v>
      </c>
      <c r="D76" t="s">
        <v>21</v>
      </c>
      <c r="E76" t="s">
        <v>186</v>
      </c>
      <c r="F76" t="s">
        <v>187</v>
      </c>
      <c r="G76">
        <v>0</v>
      </c>
      <c r="H76">
        <v>1</v>
      </c>
      <c r="I76">
        <v>0</v>
      </c>
      <c r="J76">
        <v>0</v>
      </c>
      <c r="K76">
        <v>0</v>
      </c>
      <c r="L76">
        <v>0</v>
      </c>
    </row>
    <row r="77" spans="1:12" x14ac:dyDescent="0.2">
      <c r="A77">
        <v>2019</v>
      </c>
      <c r="B77">
        <v>8</v>
      </c>
      <c r="C77">
        <v>4</v>
      </c>
      <c r="D77" t="s">
        <v>56</v>
      </c>
      <c r="E77" t="s">
        <v>188</v>
      </c>
      <c r="F77" t="s">
        <v>189</v>
      </c>
      <c r="G77">
        <v>1</v>
      </c>
      <c r="H77">
        <v>0</v>
      </c>
      <c r="I77">
        <v>0</v>
      </c>
      <c r="J77">
        <v>0</v>
      </c>
      <c r="K77">
        <v>0</v>
      </c>
      <c r="L77">
        <v>0</v>
      </c>
    </row>
    <row r="78" spans="1:12" x14ac:dyDescent="0.2">
      <c r="A78">
        <v>2020</v>
      </c>
      <c r="B78">
        <v>2</v>
      </c>
      <c r="C78">
        <v>26</v>
      </c>
      <c r="D78" t="s">
        <v>53</v>
      </c>
      <c r="E78" t="s">
        <v>190</v>
      </c>
      <c r="F78" t="s">
        <v>191</v>
      </c>
      <c r="G78">
        <v>1</v>
      </c>
      <c r="H78">
        <v>0</v>
      </c>
      <c r="I78">
        <v>0</v>
      </c>
      <c r="J78">
        <v>0</v>
      </c>
      <c r="K78">
        <v>0</v>
      </c>
      <c r="L78">
        <v>0</v>
      </c>
    </row>
    <row r="79" spans="1:12" x14ac:dyDescent="0.2">
      <c r="A79">
        <v>2020</v>
      </c>
      <c r="B79">
        <v>3</v>
      </c>
      <c r="C79">
        <v>15</v>
      </c>
      <c r="D79" t="s">
        <v>50</v>
      </c>
      <c r="E79" t="s">
        <v>192</v>
      </c>
      <c r="F79" t="s">
        <v>193</v>
      </c>
      <c r="G79">
        <v>0</v>
      </c>
      <c r="H79">
        <v>0</v>
      </c>
      <c r="I79">
        <v>0</v>
      </c>
      <c r="J79">
        <v>1</v>
      </c>
      <c r="K79">
        <v>0</v>
      </c>
      <c r="L79">
        <v>0</v>
      </c>
    </row>
    <row r="80" spans="1:12" x14ac:dyDescent="0.2">
      <c r="A80">
        <v>2021</v>
      </c>
      <c r="B80">
        <v>3</v>
      </c>
      <c r="C80">
        <v>16</v>
      </c>
      <c r="D80" t="s">
        <v>18</v>
      </c>
      <c r="E80" t="s">
        <v>194</v>
      </c>
      <c r="F80" t="s">
        <v>195</v>
      </c>
      <c r="G80">
        <v>1</v>
      </c>
      <c r="H80">
        <v>0</v>
      </c>
      <c r="I80">
        <v>0</v>
      </c>
      <c r="J80">
        <v>0</v>
      </c>
      <c r="K80">
        <v>0</v>
      </c>
      <c r="L80">
        <v>0</v>
      </c>
    </row>
    <row r="81" spans="1:12" x14ac:dyDescent="0.2">
      <c r="A81">
        <v>2021</v>
      </c>
      <c r="B81">
        <v>3</v>
      </c>
      <c r="C81">
        <v>22</v>
      </c>
      <c r="D81" t="s">
        <v>12</v>
      </c>
      <c r="E81" t="s">
        <v>196</v>
      </c>
      <c r="F81" t="s">
        <v>197</v>
      </c>
      <c r="G81">
        <v>1</v>
      </c>
      <c r="H81">
        <v>0</v>
      </c>
      <c r="I81">
        <v>0</v>
      </c>
      <c r="J81">
        <v>0</v>
      </c>
      <c r="K81">
        <v>0</v>
      </c>
      <c r="L81">
        <v>0</v>
      </c>
    </row>
    <row r="82" spans="1:12" x14ac:dyDescent="0.2">
      <c r="A82">
        <v>2021</v>
      </c>
      <c r="B82">
        <v>3</v>
      </c>
      <c r="C82">
        <v>31</v>
      </c>
      <c r="D82" t="s">
        <v>64</v>
      </c>
      <c r="E82" t="s">
        <v>198</v>
      </c>
      <c r="F82" t="s">
        <v>199</v>
      </c>
      <c r="G82">
        <v>1</v>
      </c>
      <c r="H82">
        <v>0</v>
      </c>
      <c r="I82">
        <v>0</v>
      </c>
      <c r="J82">
        <v>0</v>
      </c>
      <c r="K82">
        <v>0</v>
      </c>
      <c r="L82">
        <v>0</v>
      </c>
    </row>
    <row r="83" spans="1:12" x14ac:dyDescent="0.2">
      <c r="A83">
        <v>2021</v>
      </c>
      <c r="B83">
        <v>4</v>
      </c>
      <c r="C83">
        <v>15</v>
      </c>
      <c r="D83" t="s">
        <v>36</v>
      </c>
      <c r="E83" t="s">
        <v>200</v>
      </c>
      <c r="F83" t="s">
        <v>201</v>
      </c>
      <c r="G83">
        <v>0</v>
      </c>
      <c r="H83">
        <v>1</v>
      </c>
      <c r="I83">
        <v>0</v>
      </c>
      <c r="J83">
        <v>0</v>
      </c>
      <c r="K83">
        <v>0</v>
      </c>
      <c r="L83">
        <v>0</v>
      </c>
    </row>
    <row r="84" spans="1:12" x14ac:dyDescent="0.2">
      <c r="A84">
        <v>2021</v>
      </c>
      <c r="B84">
        <v>5</v>
      </c>
      <c r="C84">
        <v>26</v>
      </c>
      <c r="D84" t="s">
        <v>64</v>
      </c>
      <c r="E84" t="s">
        <v>202</v>
      </c>
      <c r="F84" t="s">
        <v>203</v>
      </c>
      <c r="G84">
        <v>1</v>
      </c>
      <c r="H84">
        <v>0</v>
      </c>
      <c r="I84">
        <v>0</v>
      </c>
      <c r="J84">
        <v>0</v>
      </c>
      <c r="K84">
        <v>0</v>
      </c>
      <c r="L84">
        <v>0</v>
      </c>
    </row>
    <row r="85" spans="1:12" x14ac:dyDescent="0.2">
      <c r="A85">
        <v>2021</v>
      </c>
      <c r="B85">
        <v>9</v>
      </c>
      <c r="C85">
        <v>12</v>
      </c>
      <c r="D85" t="s">
        <v>61</v>
      </c>
      <c r="E85" t="s">
        <v>204</v>
      </c>
      <c r="F85" t="s">
        <v>205</v>
      </c>
      <c r="G85">
        <v>1</v>
      </c>
      <c r="H85">
        <v>0</v>
      </c>
      <c r="I85">
        <v>0</v>
      </c>
      <c r="J85">
        <v>0</v>
      </c>
      <c r="K85">
        <v>0</v>
      </c>
      <c r="L85">
        <v>0</v>
      </c>
    </row>
    <row r="86" spans="1:12" x14ac:dyDescent="0.2">
      <c r="A86">
        <v>2021</v>
      </c>
      <c r="B86">
        <v>10</v>
      </c>
      <c r="C86">
        <v>21</v>
      </c>
      <c r="D86" t="s">
        <v>67</v>
      </c>
      <c r="E86" t="s">
        <v>206</v>
      </c>
      <c r="F86" t="s">
        <v>207</v>
      </c>
      <c r="G86">
        <v>1</v>
      </c>
      <c r="H86">
        <v>0</v>
      </c>
      <c r="I86">
        <v>0</v>
      </c>
      <c r="J86">
        <v>0</v>
      </c>
      <c r="K86">
        <v>0</v>
      </c>
      <c r="L86">
        <v>0</v>
      </c>
    </row>
    <row r="87" spans="1:12" x14ac:dyDescent="0.2">
      <c r="A87">
        <v>2021</v>
      </c>
      <c r="B87">
        <v>11</v>
      </c>
      <c r="C87">
        <v>30</v>
      </c>
      <c r="D87" t="s">
        <v>151</v>
      </c>
      <c r="E87" t="s">
        <v>208</v>
      </c>
      <c r="F87" t="s">
        <v>209</v>
      </c>
      <c r="G87">
        <v>1</v>
      </c>
      <c r="H87">
        <v>0</v>
      </c>
      <c r="I87">
        <v>0</v>
      </c>
      <c r="J87">
        <v>0</v>
      </c>
      <c r="K87">
        <v>0</v>
      </c>
      <c r="L87">
        <v>0</v>
      </c>
    </row>
    <row r="88" spans="1:12" x14ac:dyDescent="0.2">
      <c r="A88">
        <v>2022</v>
      </c>
      <c r="B88">
        <v>2</v>
      </c>
      <c r="C88">
        <v>28</v>
      </c>
      <c r="D88" t="s">
        <v>64</v>
      </c>
      <c r="E88" t="s">
        <v>210</v>
      </c>
      <c r="F88" t="s">
        <v>211</v>
      </c>
      <c r="G88">
        <v>0</v>
      </c>
      <c r="H88">
        <v>1</v>
      </c>
      <c r="I88">
        <v>0</v>
      </c>
      <c r="J88">
        <v>0</v>
      </c>
      <c r="K88">
        <v>0</v>
      </c>
      <c r="L88">
        <v>0</v>
      </c>
    </row>
    <row r="89" spans="1:12" x14ac:dyDescent="0.2">
      <c r="A89">
        <v>2022</v>
      </c>
      <c r="B89">
        <v>5</v>
      </c>
      <c r="C89">
        <v>14</v>
      </c>
      <c r="D89" t="s">
        <v>99</v>
      </c>
      <c r="E89" t="s">
        <v>212</v>
      </c>
      <c r="F89" t="s">
        <v>213</v>
      </c>
      <c r="G89">
        <v>0</v>
      </c>
      <c r="H89">
        <v>1</v>
      </c>
      <c r="I89">
        <v>0</v>
      </c>
      <c r="J89">
        <v>0</v>
      </c>
      <c r="K89">
        <v>0</v>
      </c>
      <c r="L89">
        <v>0</v>
      </c>
    </row>
    <row r="90" spans="1:12" x14ac:dyDescent="0.2">
      <c r="A90">
        <v>2022</v>
      </c>
      <c r="B90">
        <v>5</v>
      </c>
      <c r="C90">
        <v>24</v>
      </c>
      <c r="D90" t="s">
        <v>21</v>
      </c>
      <c r="E90" t="s">
        <v>214</v>
      </c>
      <c r="F90" t="s">
        <v>215</v>
      </c>
      <c r="G90">
        <v>0</v>
      </c>
      <c r="H90">
        <v>1</v>
      </c>
      <c r="I90">
        <v>0</v>
      </c>
      <c r="J90">
        <v>0</v>
      </c>
      <c r="K90">
        <v>0</v>
      </c>
      <c r="L90">
        <v>0</v>
      </c>
    </row>
    <row r="91" spans="1:12" x14ac:dyDescent="0.2">
      <c r="A91">
        <v>2022</v>
      </c>
      <c r="B91">
        <v>6</v>
      </c>
      <c r="C91">
        <v>1</v>
      </c>
      <c r="D91" t="s">
        <v>216</v>
      </c>
      <c r="E91" t="s">
        <v>217</v>
      </c>
      <c r="F91" t="s">
        <v>218</v>
      </c>
      <c r="G91">
        <v>0</v>
      </c>
      <c r="H91">
        <v>0</v>
      </c>
      <c r="I91">
        <v>0</v>
      </c>
      <c r="J91">
        <v>1</v>
      </c>
      <c r="K91">
        <v>0</v>
      </c>
      <c r="L91">
        <v>0</v>
      </c>
    </row>
    <row r="92" spans="1:12" x14ac:dyDescent="0.2">
      <c r="A92">
        <v>2022</v>
      </c>
      <c r="B92">
        <v>7</v>
      </c>
      <c r="C92">
        <v>4</v>
      </c>
      <c r="D92" t="s">
        <v>33</v>
      </c>
      <c r="E92" t="s">
        <v>219</v>
      </c>
      <c r="F92" t="s">
        <v>220</v>
      </c>
      <c r="G92">
        <v>0</v>
      </c>
      <c r="H92">
        <v>1</v>
      </c>
      <c r="I92">
        <v>0</v>
      </c>
      <c r="J92">
        <v>0</v>
      </c>
      <c r="K92">
        <v>0</v>
      </c>
      <c r="L92">
        <v>0</v>
      </c>
    </row>
    <row r="93" spans="1:12" x14ac:dyDescent="0.2">
      <c r="A93">
        <v>2022</v>
      </c>
      <c r="B93">
        <v>10</v>
      </c>
      <c r="C93">
        <v>13</v>
      </c>
      <c r="D93" t="s">
        <v>96</v>
      </c>
      <c r="E93" t="s">
        <v>221</v>
      </c>
      <c r="F93" t="s">
        <v>222</v>
      </c>
      <c r="G93">
        <v>0</v>
      </c>
      <c r="H93">
        <v>0</v>
      </c>
      <c r="I93">
        <v>0</v>
      </c>
      <c r="J93">
        <v>0</v>
      </c>
      <c r="K93">
        <v>1</v>
      </c>
      <c r="L93">
        <v>0</v>
      </c>
    </row>
    <row r="94" spans="1:12" x14ac:dyDescent="0.2">
      <c r="A94">
        <v>2022</v>
      </c>
      <c r="B94">
        <v>11</v>
      </c>
      <c r="C94">
        <v>19</v>
      </c>
      <c r="D94" t="s">
        <v>12</v>
      </c>
      <c r="E94" t="s">
        <v>223</v>
      </c>
      <c r="F94" t="s">
        <v>224</v>
      </c>
      <c r="G94">
        <v>0</v>
      </c>
      <c r="H94">
        <v>0</v>
      </c>
      <c r="I94">
        <v>0</v>
      </c>
      <c r="J94">
        <v>1</v>
      </c>
      <c r="K94">
        <v>0</v>
      </c>
      <c r="L94">
        <v>0</v>
      </c>
    </row>
    <row r="95" spans="1:12" x14ac:dyDescent="0.2">
      <c r="A95">
        <v>2022</v>
      </c>
      <c r="B95">
        <v>11</v>
      </c>
      <c r="C95">
        <v>22</v>
      </c>
      <c r="D95" t="s">
        <v>79</v>
      </c>
      <c r="E95" t="s">
        <v>225</v>
      </c>
      <c r="F95" t="s">
        <v>226</v>
      </c>
      <c r="G95">
        <v>1</v>
      </c>
      <c r="H95">
        <v>0</v>
      </c>
      <c r="I95">
        <v>0</v>
      </c>
      <c r="J95">
        <v>0</v>
      </c>
      <c r="K95">
        <v>0</v>
      </c>
      <c r="L95">
        <v>0</v>
      </c>
    </row>
    <row r="96" spans="1:12" x14ac:dyDescent="0.2">
      <c r="A96">
        <v>2023</v>
      </c>
      <c r="B96">
        <v>1</v>
      </c>
      <c r="C96">
        <v>21</v>
      </c>
      <c r="D96" t="s">
        <v>64</v>
      </c>
      <c r="E96" t="s">
        <v>227</v>
      </c>
      <c r="F96" t="s">
        <v>228</v>
      </c>
      <c r="G96">
        <v>1</v>
      </c>
      <c r="H96">
        <v>0</v>
      </c>
      <c r="I96">
        <v>0</v>
      </c>
      <c r="J96">
        <v>0</v>
      </c>
      <c r="K96">
        <v>0</v>
      </c>
      <c r="L96">
        <v>0</v>
      </c>
    </row>
    <row r="97" spans="1:12" x14ac:dyDescent="0.2">
      <c r="A97">
        <v>2023</v>
      </c>
      <c r="B97">
        <v>1</v>
      </c>
      <c r="C97">
        <v>23</v>
      </c>
      <c r="D97" t="s">
        <v>64</v>
      </c>
      <c r="E97" t="s">
        <v>229</v>
      </c>
      <c r="F97" t="s">
        <v>230</v>
      </c>
      <c r="G97">
        <v>1</v>
      </c>
      <c r="H97">
        <v>0</v>
      </c>
      <c r="I97">
        <v>0</v>
      </c>
      <c r="J97">
        <v>0</v>
      </c>
      <c r="K97">
        <v>0</v>
      </c>
      <c r="L97">
        <v>0</v>
      </c>
    </row>
    <row r="98" spans="1:12" x14ac:dyDescent="0.2">
      <c r="A98">
        <v>2023</v>
      </c>
      <c r="B98">
        <v>3</v>
      </c>
      <c r="C98">
        <v>27</v>
      </c>
      <c r="D98" t="s">
        <v>143</v>
      </c>
      <c r="E98" t="s">
        <v>231</v>
      </c>
      <c r="F98" t="s">
        <v>232</v>
      </c>
      <c r="G98">
        <v>0</v>
      </c>
      <c r="H98">
        <v>0</v>
      </c>
      <c r="I98">
        <v>0</v>
      </c>
      <c r="J98">
        <v>1</v>
      </c>
      <c r="K98">
        <v>0</v>
      </c>
      <c r="L98">
        <v>0</v>
      </c>
    </row>
    <row r="99" spans="1:12" x14ac:dyDescent="0.2">
      <c r="A99">
        <v>2023</v>
      </c>
      <c r="B99">
        <v>4</v>
      </c>
      <c r="C99">
        <v>10</v>
      </c>
      <c r="D99" t="s">
        <v>93</v>
      </c>
      <c r="E99" t="s">
        <v>233</v>
      </c>
      <c r="F99" t="s">
        <v>234</v>
      </c>
      <c r="G99">
        <v>0</v>
      </c>
      <c r="H99">
        <v>1</v>
      </c>
      <c r="I99">
        <v>0</v>
      </c>
      <c r="J99">
        <v>0</v>
      </c>
      <c r="K99">
        <v>0</v>
      </c>
      <c r="L99">
        <v>0</v>
      </c>
    </row>
    <row r="100" spans="1:12" x14ac:dyDescent="0.2">
      <c r="A100">
        <v>2023</v>
      </c>
      <c r="B100">
        <v>5</v>
      </c>
      <c r="C100">
        <v>6</v>
      </c>
      <c r="D100" t="s">
        <v>21</v>
      </c>
      <c r="E100" t="s">
        <v>235</v>
      </c>
      <c r="F100" t="s">
        <v>236</v>
      </c>
      <c r="G100">
        <v>0</v>
      </c>
      <c r="H100">
        <v>1</v>
      </c>
      <c r="I100">
        <v>0</v>
      </c>
      <c r="J100">
        <v>0</v>
      </c>
      <c r="K100">
        <v>0</v>
      </c>
      <c r="L100">
        <v>0</v>
      </c>
    </row>
    <row r="101" spans="1:12" x14ac:dyDescent="0.2">
      <c r="A101">
        <v>2023</v>
      </c>
      <c r="B101">
        <v>7</v>
      </c>
      <c r="C101">
        <v>3</v>
      </c>
      <c r="D101" t="s">
        <v>73</v>
      </c>
      <c r="E101" t="s">
        <v>237</v>
      </c>
      <c r="F101" t="s">
        <v>238</v>
      </c>
      <c r="G101">
        <v>0</v>
      </c>
      <c r="H101">
        <v>1</v>
      </c>
      <c r="I101">
        <v>0</v>
      </c>
      <c r="J101">
        <v>0</v>
      </c>
      <c r="K101">
        <v>0</v>
      </c>
      <c r="L101">
        <v>0</v>
      </c>
    </row>
    <row r="102" spans="1:12" x14ac:dyDescent="0.2">
      <c r="A102">
        <v>2023</v>
      </c>
      <c r="B102">
        <v>10</v>
      </c>
      <c r="C102">
        <v>25</v>
      </c>
      <c r="D102" t="s">
        <v>239</v>
      </c>
      <c r="E102" t="s">
        <v>240</v>
      </c>
      <c r="F102" t="s">
        <v>241</v>
      </c>
      <c r="G102">
        <v>0</v>
      </c>
      <c r="H102">
        <v>0</v>
      </c>
      <c r="I102">
        <v>0</v>
      </c>
      <c r="J102">
        <v>1</v>
      </c>
      <c r="K102">
        <v>0</v>
      </c>
      <c r="L102">
        <v>0</v>
      </c>
    </row>
    <row r="103" spans="1:12" x14ac:dyDescent="0.2">
      <c r="A103">
        <v>2024</v>
      </c>
      <c r="B103">
        <v>6</v>
      </c>
      <c r="C103">
        <v>21</v>
      </c>
      <c r="D103" t="s">
        <v>9</v>
      </c>
      <c r="E103" t="s">
        <v>242</v>
      </c>
      <c r="F103" t="s">
        <v>243</v>
      </c>
      <c r="G103">
        <v>0</v>
      </c>
      <c r="H103">
        <v>0</v>
      </c>
      <c r="I103">
        <v>0</v>
      </c>
      <c r="J103">
        <v>0</v>
      </c>
      <c r="K103">
        <v>1</v>
      </c>
      <c r="L103">
        <v>0</v>
      </c>
    </row>
    <row r="104" spans="1:12" x14ac:dyDescent="0.2">
      <c r="A104">
        <v>2024</v>
      </c>
      <c r="B104">
        <v>9</v>
      </c>
      <c r="C104">
        <v>2</v>
      </c>
      <c r="D104" t="s">
        <v>33</v>
      </c>
      <c r="E104" t="s">
        <v>244</v>
      </c>
      <c r="F104" t="s">
        <v>245</v>
      </c>
      <c r="G104">
        <v>1</v>
      </c>
      <c r="H104">
        <v>0</v>
      </c>
      <c r="I104">
        <v>0</v>
      </c>
      <c r="J104">
        <v>0</v>
      </c>
      <c r="K104">
        <v>0</v>
      </c>
      <c r="L104">
        <v>0</v>
      </c>
    </row>
    <row r="105" spans="1:12" x14ac:dyDescent="0.2">
      <c r="A105">
        <v>2024</v>
      </c>
      <c r="B105">
        <v>9</v>
      </c>
      <c r="C105">
        <v>4</v>
      </c>
      <c r="D105" t="s">
        <v>18</v>
      </c>
      <c r="E105" t="s">
        <v>246</v>
      </c>
      <c r="F105" t="s">
        <v>247</v>
      </c>
      <c r="G105">
        <v>0</v>
      </c>
      <c r="H105">
        <v>1</v>
      </c>
      <c r="I105">
        <v>0</v>
      </c>
      <c r="J105">
        <v>0</v>
      </c>
      <c r="K105">
        <v>0</v>
      </c>
      <c r="L105">
        <v>0</v>
      </c>
    </row>
    <row r="106" spans="1:12" s="25" customFormat="1" x14ac:dyDescent="0.2">
      <c r="A106" s="25">
        <v>2025</v>
      </c>
      <c r="B106" s="25">
        <v>1</v>
      </c>
      <c r="C106" s="25">
        <v>27</v>
      </c>
      <c r="D106" s="25" t="s">
        <v>131</v>
      </c>
      <c r="E106" s="25" t="s">
        <v>599</v>
      </c>
      <c r="F106" s="25" t="s">
        <v>600</v>
      </c>
      <c r="G106" s="25">
        <v>1</v>
      </c>
      <c r="H106" s="25">
        <v>0</v>
      </c>
      <c r="I106" s="25">
        <v>0</v>
      </c>
      <c r="J106" s="25">
        <v>0</v>
      </c>
      <c r="K106" s="25">
        <v>0</v>
      </c>
      <c r="L106" s="25">
        <v>0</v>
      </c>
    </row>
    <row r="107" spans="1:12" s="25" customFormat="1" x14ac:dyDescent="0.2">
      <c r="A107" s="25">
        <v>2025</v>
      </c>
      <c r="B107" s="25">
        <v>7</v>
      </c>
      <c r="C107" s="25">
        <v>28</v>
      </c>
      <c r="D107" s="25" t="s">
        <v>99</v>
      </c>
      <c r="E107" s="25" t="s">
        <v>601</v>
      </c>
      <c r="F107" s="25" t="s">
        <v>602</v>
      </c>
      <c r="G107" s="25">
        <v>0</v>
      </c>
      <c r="H107" s="25">
        <v>1</v>
      </c>
      <c r="I107" s="25">
        <v>0</v>
      </c>
      <c r="J107" s="25">
        <v>0</v>
      </c>
      <c r="K107" s="25">
        <v>0</v>
      </c>
      <c r="L107" s="25">
        <v>0</v>
      </c>
    </row>
    <row r="108" spans="1:12" s="25" customFormat="1" x14ac:dyDescent="0.2">
      <c r="A108" s="25">
        <v>2025</v>
      </c>
      <c r="B108" s="25">
        <v>7</v>
      </c>
      <c r="C108" s="25">
        <v>29</v>
      </c>
      <c r="D108" s="25" t="s">
        <v>143</v>
      </c>
      <c r="E108" s="25" t="s">
        <v>603</v>
      </c>
      <c r="F108" s="25" t="s">
        <v>604</v>
      </c>
      <c r="G108" s="26" t="s">
        <v>607</v>
      </c>
      <c r="H108" s="26" t="s">
        <v>607</v>
      </c>
      <c r="I108" s="26" t="s">
        <v>607</v>
      </c>
      <c r="J108" s="26" t="s">
        <v>607</v>
      </c>
      <c r="K108" s="26" t="s">
        <v>607</v>
      </c>
      <c r="L108" s="26" t="s">
        <v>607</v>
      </c>
    </row>
    <row r="109" spans="1:12" s="25" customFormat="1" x14ac:dyDescent="0.2">
      <c r="A109" s="25">
        <v>2025</v>
      </c>
      <c r="B109" s="25">
        <v>8</v>
      </c>
      <c r="C109" s="25">
        <v>1</v>
      </c>
      <c r="D109" s="25" t="s">
        <v>324</v>
      </c>
      <c r="E109" s="25" t="s">
        <v>605</v>
      </c>
      <c r="F109" s="25" t="s">
        <v>606</v>
      </c>
      <c r="G109" s="25">
        <v>0</v>
      </c>
      <c r="H109" s="25">
        <v>1</v>
      </c>
      <c r="I109" s="25">
        <v>0</v>
      </c>
      <c r="J109" s="25">
        <v>0</v>
      </c>
      <c r="K109" s="25">
        <v>0</v>
      </c>
      <c r="L109" s="25">
        <v>0</v>
      </c>
    </row>
  </sheetData>
  <autoFilter ref="A1:L109" xr:uid="{F0E43279-C9BC-EA4B-9B8F-12CD17283FE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9C032-F70C-B944-9D9B-A9073CAC69F5}">
  <dimension ref="B2:C5"/>
  <sheetViews>
    <sheetView workbookViewId="0">
      <selection activeCell="C3" sqref="C3"/>
    </sheetView>
  </sheetViews>
  <sheetFormatPr baseColWidth="10" defaultRowHeight="16" x14ac:dyDescent="0.2"/>
  <cols>
    <col min="2" max="2" width="76.33203125" bestFit="1" customWidth="1"/>
  </cols>
  <sheetData>
    <row r="2" spans="2:3" x14ac:dyDescent="0.2">
      <c r="C2" t="s">
        <v>412</v>
      </c>
    </row>
    <row r="3" spans="2:3" x14ac:dyDescent="0.2">
      <c r="B3" t="s">
        <v>596</v>
      </c>
      <c r="C3" s="5">
        <f>7/108</f>
        <v>6.4814814814814811E-2</v>
      </c>
    </row>
    <row r="4" spans="2:3" ht="34" x14ac:dyDescent="0.2">
      <c r="B4" s="24" t="s">
        <v>597</v>
      </c>
      <c r="C4" s="5">
        <f>8/108</f>
        <v>7.407407407407407E-2</v>
      </c>
    </row>
    <row r="5" spans="2:3" x14ac:dyDescent="0.2">
      <c r="B5" t="s">
        <v>598</v>
      </c>
      <c r="C5" s="5">
        <f>1-C3-C4</f>
        <v>0.86111111111111116</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222C2-88C2-B74D-8E09-9F21831D4498}">
  <dimension ref="B2:D8"/>
  <sheetViews>
    <sheetView workbookViewId="0">
      <selection activeCell="D8" sqref="D8"/>
    </sheetView>
  </sheetViews>
  <sheetFormatPr baseColWidth="10" defaultRowHeight="16" x14ac:dyDescent="0.2"/>
  <cols>
    <col min="2" max="2" width="55.6640625" bestFit="1" customWidth="1"/>
    <col min="3" max="3" width="6.1640625" bestFit="1" customWidth="1"/>
    <col min="4" max="4" width="9.1640625" bestFit="1" customWidth="1"/>
  </cols>
  <sheetData>
    <row r="2" spans="2:4" x14ac:dyDescent="0.2">
      <c r="C2" t="s">
        <v>413</v>
      </c>
      <c r="D2" t="s">
        <v>414</v>
      </c>
    </row>
    <row r="3" spans="2:4" x14ac:dyDescent="0.2">
      <c r="B3" t="s">
        <v>415</v>
      </c>
      <c r="C3" s="7">
        <f>2/44</f>
        <v>4.5454545454545456E-2</v>
      </c>
      <c r="D3" s="7">
        <f>1-C3</f>
        <v>0.95454545454545459</v>
      </c>
    </row>
    <row r="4" spans="2:4" x14ac:dyDescent="0.2">
      <c r="C4" s="4"/>
      <c r="D4" s="4"/>
    </row>
    <row r="5" spans="2:4" x14ac:dyDescent="0.2">
      <c r="C5" s="4"/>
      <c r="D5" s="4"/>
    </row>
    <row r="6" spans="2:4" x14ac:dyDescent="0.2">
      <c r="C6" t="s">
        <v>413</v>
      </c>
      <c r="D6" t="s">
        <v>414</v>
      </c>
    </row>
    <row r="7" spans="2:4" x14ac:dyDescent="0.2">
      <c r="B7" t="s">
        <v>416</v>
      </c>
      <c r="C7" s="22">
        <f>C3/C8</f>
        <v>6.2011658191740056</v>
      </c>
      <c r="D7" s="22">
        <f>D3/D8</f>
        <v>0.96159393811181415</v>
      </c>
    </row>
    <row r="8" spans="2:4" x14ac:dyDescent="0.2">
      <c r="C8" s="23">
        <v>7.3299999999999997E-3</v>
      </c>
      <c r="D8" s="23">
        <f>1-C8</f>
        <v>0.99267000000000005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2EB8-2E5F-4543-940A-CC1614BCCCFC}">
  <dimension ref="A1:N101"/>
  <sheetViews>
    <sheetView workbookViewId="0">
      <pane ySplit="1" topLeftCell="A2" activePane="bottomLeft" state="frozen"/>
      <selection pane="bottomLeft" activeCell="O90" sqref="O90"/>
    </sheetView>
  </sheetViews>
  <sheetFormatPr baseColWidth="10" defaultRowHeight="16" x14ac:dyDescent="0.2"/>
  <cols>
    <col min="1" max="1" width="5.33203125" bestFit="1" customWidth="1"/>
    <col min="2" max="2" width="6.5" bestFit="1" customWidth="1"/>
    <col min="3" max="3" width="4.5" bestFit="1" customWidth="1"/>
    <col min="4" max="4" width="14.6640625" bestFit="1" customWidth="1"/>
    <col min="5" max="5" width="23.5" bestFit="1" customWidth="1"/>
    <col min="6" max="6" width="15.83203125" customWidth="1"/>
    <col min="7" max="7" width="27.83203125" customWidth="1"/>
    <col min="8" max="8" width="41" bestFit="1" customWidth="1"/>
    <col min="12" max="12" width="68.6640625" bestFit="1" customWidth="1"/>
  </cols>
  <sheetData>
    <row r="1" spans="1:14" s="1" customFormat="1" ht="17" x14ac:dyDescent="0.2">
      <c r="A1" s="2" t="s">
        <v>0</v>
      </c>
      <c r="B1" s="2" t="s">
        <v>1</v>
      </c>
      <c r="C1" s="2" t="s">
        <v>2</v>
      </c>
      <c r="D1" s="2" t="s">
        <v>3</v>
      </c>
      <c r="E1" s="2" t="s">
        <v>4</v>
      </c>
      <c r="F1" s="2" t="s">
        <v>417</v>
      </c>
      <c r="G1" s="2" t="s">
        <v>418</v>
      </c>
      <c r="H1" s="2" t="s">
        <v>5</v>
      </c>
    </row>
    <row r="2" spans="1:14" x14ac:dyDescent="0.2">
      <c r="A2">
        <v>2000</v>
      </c>
      <c r="B2">
        <v>12</v>
      </c>
      <c r="C2">
        <v>26</v>
      </c>
      <c r="D2" t="s">
        <v>30</v>
      </c>
      <c r="E2" t="s">
        <v>31</v>
      </c>
      <c r="F2" t="s">
        <v>419</v>
      </c>
      <c r="G2" t="s">
        <v>420</v>
      </c>
      <c r="H2" t="s">
        <v>32</v>
      </c>
      <c r="M2" t="s">
        <v>593</v>
      </c>
      <c r="N2" t="s">
        <v>594</v>
      </c>
    </row>
    <row r="3" spans="1:14" x14ac:dyDescent="0.2">
      <c r="A3">
        <v>2001</v>
      </c>
      <c r="B3">
        <v>2</v>
      </c>
      <c r="C3">
        <v>5</v>
      </c>
      <c r="D3" t="s">
        <v>33</v>
      </c>
      <c r="E3" t="s">
        <v>34</v>
      </c>
      <c r="F3" t="s">
        <v>421</v>
      </c>
      <c r="G3" t="s">
        <v>422</v>
      </c>
      <c r="H3" t="s">
        <v>35</v>
      </c>
      <c r="L3" t="s">
        <v>595</v>
      </c>
      <c r="M3" s="21">
        <v>0</v>
      </c>
      <c r="N3" s="21">
        <v>1</v>
      </c>
    </row>
    <row r="4" spans="1:14" x14ac:dyDescent="0.2">
      <c r="A4">
        <v>2002</v>
      </c>
      <c r="B4">
        <v>3</v>
      </c>
      <c r="C4">
        <v>22</v>
      </c>
      <c r="D4" t="s">
        <v>36</v>
      </c>
      <c r="E4" t="s">
        <v>37</v>
      </c>
      <c r="F4" t="s">
        <v>423</v>
      </c>
      <c r="G4" t="s">
        <v>424</v>
      </c>
      <c r="H4" t="s">
        <v>38</v>
      </c>
    </row>
    <row r="5" spans="1:14" x14ac:dyDescent="0.2">
      <c r="A5">
        <v>2003</v>
      </c>
      <c r="B5">
        <v>2</v>
      </c>
      <c r="C5">
        <v>25</v>
      </c>
      <c r="D5" t="s">
        <v>39</v>
      </c>
      <c r="E5" t="s">
        <v>40</v>
      </c>
      <c r="G5" t="s">
        <v>425</v>
      </c>
      <c r="H5" t="s">
        <v>41</v>
      </c>
    </row>
    <row r="6" spans="1:14" x14ac:dyDescent="0.2">
      <c r="A6">
        <v>2003</v>
      </c>
      <c r="B6">
        <v>7</v>
      </c>
      <c r="C6">
        <v>8</v>
      </c>
      <c r="D6" t="s">
        <v>42</v>
      </c>
      <c r="E6" t="s">
        <v>43</v>
      </c>
      <c r="F6" t="s">
        <v>426</v>
      </c>
      <c r="G6" t="s">
        <v>427</v>
      </c>
      <c r="H6" t="s">
        <v>44</v>
      </c>
    </row>
    <row r="7" spans="1:14" x14ac:dyDescent="0.2">
      <c r="A7">
        <v>2003</v>
      </c>
      <c r="B7">
        <v>8</v>
      </c>
      <c r="C7">
        <v>27</v>
      </c>
      <c r="D7" t="s">
        <v>33</v>
      </c>
      <c r="E7" t="s">
        <v>45</v>
      </c>
      <c r="G7" t="s">
        <v>425</v>
      </c>
      <c r="H7" t="s">
        <v>46</v>
      </c>
    </row>
    <row r="8" spans="1:14" x14ac:dyDescent="0.2">
      <c r="A8">
        <v>2003</v>
      </c>
      <c r="B8">
        <v>10</v>
      </c>
      <c r="C8">
        <v>24</v>
      </c>
      <c r="D8" t="s">
        <v>47</v>
      </c>
      <c r="E8" t="s">
        <v>48</v>
      </c>
      <c r="G8" t="s">
        <v>425</v>
      </c>
      <c r="H8" t="s">
        <v>49</v>
      </c>
    </row>
    <row r="9" spans="1:14" x14ac:dyDescent="0.2">
      <c r="A9">
        <v>2004</v>
      </c>
      <c r="B9">
        <v>7</v>
      </c>
      <c r="C9">
        <v>2</v>
      </c>
      <c r="D9" t="s">
        <v>50</v>
      </c>
      <c r="E9" t="s">
        <v>51</v>
      </c>
      <c r="G9" t="s">
        <v>425</v>
      </c>
      <c r="H9" t="s">
        <v>52</v>
      </c>
    </row>
    <row r="10" spans="1:14" x14ac:dyDescent="0.2">
      <c r="A10">
        <v>2004</v>
      </c>
      <c r="B10">
        <v>11</v>
      </c>
      <c r="C10">
        <v>21</v>
      </c>
      <c r="D10" t="s">
        <v>53</v>
      </c>
      <c r="E10" t="s">
        <v>54</v>
      </c>
      <c r="F10" t="s">
        <v>428</v>
      </c>
      <c r="G10" t="s">
        <v>429</v>
      </c>
      <c r="H10" t="s">
        <v>55</v>
      </c>
    </row>
    <row r="11" spans="1:14" x14ac:dyDescent="0.2">
      <c r="A11">
        <v>2004</v>
      </c>
      <c r="B11">
        <v>12</v>
      </c>
      <c r="C11">
        <v>8</v>
      </c>
      <c r="D11" t="s">
        <v>56</v>
      </c>
      <c r="E11" t="s">
        <v>57</v>
      </c>
      <c r="F11" t="s">
        <v>430</v>
      </c>
      <c r="G11" t="s">
        <v>431</v>
      </c>
      <c r="H11" t="s">
        <v>58</v>
      </c>
    </row>
    <row r="12" spans="1:14" x14ac:dyDescent="0.2">
      <c r="A12">
        <v>2005</v>
      </c>
      <c r="B12">
        <v>3</v>
      </c>
      <c r="C12">
        <v>12</v>
      </c>
      <c r="D12" t="s">
        <v>53</v>
      </c>
      <c r="E12" t="s">
        <v>59</v>
      </c>
      <c r="F12" t="s">
        <v>432</v>
      </c>
      <c r="G12" t="s">
        <v>433</v>
      </c>
      <c r="H12" t="s">
        <v>60</v>
      </c>
    </row>
    <row r="13" spans="1:14" x14ac:dyDescent="0.2">
      <c r="A13">
        <v>2005</v>
      </c>
      <c r="B13">
        <v>3</v>
      </c>
      <c r="C13">
        <v>21</v>
      </c>
      <c r="D13" t="s">
        <v>61</v>
      </c>
      <c r="E13" t="s">
        <v>62</v>
      </c>
      <c r="F13" t="s">
        <v>434</v>
      </c>
      <c r="G13" t="s">
        <v>435</v>
      </c>
      <c r="H13" t="s">
        <v>63</v>
      </c>
    </row>
    <row r="14" spans="1:14" x14ac:dyDescent="0.2">
      <c r="A14">
        <v>2006</v>
      </c>
      <c r="B14">
        <v>1</v>
      </c>
      <c r="C14">
        <v>30</v>
      </c>
      <c r="D14" t="s">
        <v>64</v>
      </c>
      <c r="E14" t="s">
        <v>65</v>
      </c>
      <c r="F14" t="s">
        <v>440</v>
      </c>
      <c r="G14" t="s">
        <v>441</v>
      </c>
      <c r="H14" t="s">
        <v>66</v>
      </c>
    </row>
    <row r="15" spans="1:14" x14ac:dyDescent="0.2">
      <c r="A15">
        <v>2006</v>
      </c>
      <c r="B15">
        <v>3</v>
      </c>
      <c r="C15">
        <v>24</v>
      </c>
      <c r="D15" t="s">
        <v>67</v>
      </c>
      <c r="E15" t="s">
        <v>68</v>
      </c>
      <c r="F15" t="s">
        <v>436</v>
      </c>
      <c r="G15" t="s">
        <v>437</v>
      </c>
      <c r="H15" t="s">
        <v>69</v>
      </c>
    </row>
    <row r="16" spans="1:14" x14ac:dyDescent="0.2">
      <c r="A16">
        <v>2006</v>
      </c>
      <c r="B16">
        <v>5</v>
      </c>
      <c r="C16">
        <v>21</v>
      </c>
      <c r="D16" t="s">
        <v>70</v>
      </c>
      <c r="E16" t="s">
        <v>71</v>
      </c>
      <c r="G16" t="s">
        <v>425</v>
      </c>
      <c r="H16" t="s">
        <v>72</v>
      </c>
    </row>
    <row r="17" spans="1:8" x14ac:dyDescent="0.2">
      <c r="A17">
        <v>2006</v>
      </c>
      <c r="B17">
        <v>10</v>
      </c>
      <c r="C17">
        <v>2</v>
      </c>
      <c r="D17" t="s">
        <v>73</v>
      </c>
      <c r="E17" t="s">
        <v>74</v>
      </c>
      <c r="F17" t="s">
        <v>438</v>
      </c>
      <c r="G17" t="s">
        <v>439</v>
      </c>
      <c r="H17" t="s">
        <v>75</v>
      </c>
    </row>
    <row r="18" spans="1:8" x14ac:dyDescent="0.2">
      <c r="A18">
        <v>2007</v>
      </c>
      <c r="B18">
        <v>2</v>
      </c>
      <c r="C18">
        <v>12</v>
      </c>
      <c r="D18" t="s">
        <v>76</v>
      </c>
      <c r="E18" t="s">
        <v>77</v>
      </c>
      <c r="F18" t="s">
        <v>444</v>
      </c>
      <c r="G18" t="s">
        <v>445</v>
      </c>
      <c r="H18" t="s">
        <v>78</v>
      </c>
    </row>
    <row r="19" spans="1:8" x14ac:dyDescent="0.2">
      <c r="A19">
        <v>2007</v>
      </c>
      <c r="B19">
        <v>4</v>
      </c>
      <c r="C19">
        <v>16</v>
      </c>
      <c r="D19" t="s">
        <v>79</v>
      </c>
      <c r="E19" t="s">
        <v>80</v>
      </c>
      <c r="F19" t="s">
        <v>448</v>
      </c>
      <c r="G19" t="s">
        <v>449</v>
      </c>
      <c r="H19" t="s">
        <v>81</v>
      </c>
    </row>
    <row r="20" spans="1:8" x14ac:dyDescent="0.2">
      <c r="A20">
        <v>2007</v>
      </c>
      <c r="B20">
        <v>10</v>
      </c>
      <c r="C20">
        <v>7</v>
      </c>
      <c r="D20" t="s">
        <v>53</v>
      </c>
      <c r="E20" t="s">
        <v>82</v>
      </c>
      <c r="F20" t="s">
        <v>442</v>
      </c>
      <c r="G20" t="s">
        <v>443</v>
      </c>
      <c r="H20" t="s">
        <v>83</v>
      </c>
    </row>
    <row r="21" spans="1:8" x14ac:dyDescent="0.2">
      <c r="A21">
        <v>2007</v>
      </c>
      <c r="B21">
        <v>12</v>
      </c>
      <c r="C21">
        <v>5</v>
      </c>
      <c r="D21" t="s">
        <v>84</v>
      </c>
      <c r="E21" t="s">
        <v>85</v>
      </c>
      <c r="F21" t="s">
        <v>446</v>
      </c>
      <c r="G21" t="s">
        <v>447</v>
      </c>
      <c r="H21" t="s">
        <v>86</v>
      </c>
    </row>
    <row r="22" spans="1:8" x14ac:dyDescent="0.2">
      <c r="A22">
        <v>2008</v>
      </c>
      <c r="B22">
        <v>2</v>
      </c>
      <c r="C22">
        <v>7</v>
      </c>
      <c r="D22" t="s">
        <v>50</v>
      </c>
      <c r="E22" t="s">
        <v>87</v>
      </c>
      <c r="F22" t="s">
        <v>452</v>
      </c>
      <c r="G22" t="s">
        <v>453</v>
      </c>
      <c r="H22" t="s">
        <v>88</v>
      </c>
    </row>
    <row r="23" spans="1:8" x14ac:dyDescent="0.2">
      <c r="A23">
        <v>2008</v>
      </c>
      <c r="B23">
        <v>2</v>
      </c>
      <c r="C23">
        <v>14</v>
      </c>
      <c r="D23" t="s">
        <v>33</v>
      </c>
      <c r="E23" t="s">
        <v>89</v>
      </c>
      <c r="F23" t="s">
        <v>454</v>
      </c>
      <c r="G23" t="s">
        <v>455</v>
      </c>
      <c r="H23" t="s">
        <v>90</v>
      </c>
    </row>
    <row r="24" spans="1:8" x14ac:dyDescent="0.2">
      <c r="A24">
        <v>2008</v>
      </c>
      <c r="B24">
        <v>3</v>
      </c>
      <c r="C24">
        <v>18</v>
      </c>
      <c r="D24" t="s">
        <v>64</v>
      </c>
      <c r="E24" t="s">
        <v>91</v>
      </c>
      <c r="F24" t="s">
        <v>450</v>
      </c>
      <c r="G24" t="s">
        <v>451</v>
      </c>
      <c r="H24" t="s">
        <v>92</v>
      </c>
    </row>
    <row r="25" spans="1:8" x14ac:dyDescent="0.2">
      <c r="A25">
        <v>2008</v>
      </c>
      <c r="B25">
        <v>6</v>
      </c>
      <c r="C25">
        <v>25</v>
      </c>
      <c r="D25" t="s">
        <v>93</v>
      </c>
      <c r="E25" t="s">
        <v>94</v>
      </c>
      <c r="F25" t="s">
        <v>456</v>
      </c>
      <c r="G25" t="s">
        <v>457</v>
      </c>
      <c r="H25" t="s">
        <v>95</v>
      </c>
    </row>
    <row r="26" spans="1:8" x14ac:dyDescent="0.2">
      <c r="A26">
        <v>2009</v>
      </c>
      <c r="B26">
        <v>3</v>
      </c>
      <c r="C26">
        <v>29</v>
      </c>
      <c r="D26" t="s">
        <v>96</v>
      </c>
      <c r="E26" t="s">
        <v>97</v>
      </c>
      <c r="F26" t="s">
        <v>464</v>
      </c>
      <c r="G26" t="s">
        <v>465</v>
      </c>
      <c r="H26" t="s">
        <v>98</v>
      </c>
    </row>
    <row r="27" spans="1:8" x14ac:dyDescent="0.2">
      <c r="A27">
        <v>2009</v>
      </c>
      <c r="B27">
        <v>4</v>
      </c>
      <c r="C27">
        <v>3</v>
      </c>
      <c r="D27" t="s">
        <v>99</v>
      </c>
      <c r="E27" t="s">
        <v>100</v>
      </c>
      <c r="F27" t="s">
        <v>458</v>
      </c>
      <c r="G27" t="s">
        <v>459</v>
      </c>
      <c r="H27" t="s">
        <v>101</v>
      </c>
    </row>
    <row r="28" spans="1:8" x14ac:dyDescent="0.2">
      <c r="A28">
        <v>2009</v>
      </c>
      <c r="B28">
        <v>11</v>
      </c>
      <c r="C28">
        <v>5</v>
      </c>
      <c r="D28" t="s">
        <v>21</v>
      </c>
      <c r="E28" t="s">
        <v>102</v>
      </c>
      <c r="F28" t="s">
        <v>462</v>
      </c>
      <c r="G28" t="s">
        <v>463</v>
      </c>
      <c r="H28" t="s">
        <v>103</v>
      </c>
    </row>
    <row r="29" spans="1:8" x14ac:dyDescent="0.2">
      <c r="A29">
        <v>2009</v>
      </c>
      <c r="B29">
        <v>11</v>
      </c>
      <c r="C29">
        <v>29</v>
      </c>
      <c r="D29" t="s">
        <v>67</v>
      </c>
      <c r="E29" t="s">
        <v>104</v>
      </c>
      <c r="F29" t="s">
        <v>460</v>
      </c>
      <c r="G29" t="s">
        <v>461</v>
      </c>
      <c r="H29" t="s">
        <v>105</v>
      </c>
    </row>
    <row r="30" spans="1:8" x14ac:dyDescent="0.2">
      <c r="A30">
        <v>2010</v>
      </c>
      <c r="B30">
        <v>6</v>
      </c>
      <c r="C30">
        <v>6</v>
      </c>
      <c r="D30" t="s">
        <v>27</v>
      </c>
      <c r="E30" t="s">
        <v>106</v>
      </c>
      <c r="F30" t="s">
        <v>466</v>
      </c>
      <c r="G30" t="s">
        <v>467</v>
      </c>
      <c r="H30" t="s">
        <v>107</v>
      </c>
    </row>
    <row r="31" spans="1:8" x14ac:dyDescent="0.2">
      <c r="A31">
        <v>2010</v>
      </c>
      <c r="B31">
        <v>8</v>
      </c>
      <c r="C31">
        <v>3</v>
      </c>
      <c r="D31" t="s">
        <v>6</v>
      </c>
      <c r="E31" t="s">
        <v>108</v>
      </c>
      <c r="F31" t="s">
        <v>468</v>
      </c>
      <c r="G31" t="s">
        <v>469</v>
      </c>
      <c r="H31" t="s">
        <v>109</v>
      </c>
    </row>
    <row r="32" spans="1:8" x14ac:dyDescent="0.2">
      <c r="A32">
        <v>2011</v>
      </c>
      <c r="B32">
        <v>1</v>
      </c>
      <c r="C32">
        <v>8</v>
      </c>
      <c r="D32" t="s">
        <v>110</v>
      </c>
      <c r="E32" t="s">
        <v>111</v>
      </c>
      <c r="F32" t="s">
        <v>474</v>
      </c>
      <c r="G32" t="s">
        <v>475</v>
      </c>
      <c r="H32" t="s">
        <v>112</v>
      </c>
    </row>
    <row r="33" spans="1:8" x14ac:dyDescent="0.2">
      <c r="A33">
        <v>2011</v>
      </c>
      <c r="B33">
        <v>9</v>
      </c>
      <c r="C33">
        <v>6</v>
      </c>
      <c r="D33" t="s">
        <v>15</v>
      </c>
      <c r="E33" t="s">
        <v>113</v>
      </c>
      <c r="F33" t="s">
        <v>472</v>
      </c>
      <c r="G33" t="s">
        <v>473</v>
      </c>
      <c r="H33" t="s">
        <v>114</v>
      </c>
    </row>
    <row r="34" spans="1:8" x14ac:dyDescent="0.2">
      <c r="A34">
        <v>2011</v>
      </c>
      <c r="B34">
        <v>10</v>
      </c>
      <c r="C34">
        <v>12</v>
      </c>
      <c r="D34" t="s">
        <v>64</v>
      </c>
      <c r="E34" t="s">
        <v>115</v>
      </c>
      <c r="F34" t="s">
        <v>470</v>
      </c>
      <c r="G34" t="s">
        <v>471</v>
      </c>
      <c r="H34" t="s">
        <v>116</v>
      </c>
    </row>
    <row r="35" spans="1:8" x14ac:dyDescent="0.2">
      <c r="A35">
        <v>2012</v>
      </c>
      <c r="B35">
        <v>2</v>
      </c>
      <c r="C35">
        <v>20</v>
      </c>
      <c r="D35" t="s">
        <v>18</v>
      </c>
      <c r="E35" t="s">
        <v>117</v>
      </c>
      <c r="F35" t="s">
        <v>484</v>
      </c>
      <c r="G35" t="s">
        <v>485</v>
      </c>
      <c r="H35" t="s">
        <v>118</v>
      </c>
    </row>
    <row r="36" spans="1:8" x14ac:dyDescent="0.2">
      <c r="A36">
        <v>2012</v>
      </c>
      <c r="B36">
        <v>4</v>
      </c>
      <c r="C36">
        <v>2</v>
      </c>
      <c r="D36" t="s">
        <v>64</v>
      </c>
      <c r="E36" t="s">
        <v>119</v>
      </c>
      <c r="F36" t="s">
        <v>482</v>
      </c>
      <c r="G36" t="s">
        <v>483</v>
      </c>
      <c r="H36" t="s">
        <v>120</v>
      </c>
    </row>
    <row r="37" spans="1:8" x14ac:dyDescent="0.2">
      <c r="A37">
        <v>2012</v>
      </c>
      <c r="B37">
        <v>5</v>
      </c>
      <c r="C37">
        <v>30</v>
      </c>
      <c r="D37" t="s">
        <v>67</v>
      </c>
      <c r="E37" t="s">
        <v>121</v>
      </c>
      <c r="F37" t="s">
        <v>486</v>
      </c>
      <c r="G37" t="s">
        <v>487</v>
      </c>
      <c r="H37" t="s">
        <v>122</v>
      </c>
    </row>
    <row r="38" spans="1:8" x14ac:dyDescent="0.2">
      <c r="A38">
        <v>2012</v>
      </c>
      <c r="B38">
        <v>7</v>
      </c>
      <c r="C38">
        <v>20</v>
      </c>
      <c r="D38" t="s">
        <v>12</v>
      </c>
      <c r="E38" t="s">
        <v>123</v>
      </c>
      <c r="F38" t="s">
        <v>476</v>
      </c>
      <c r="G38" t="s">
        <v>477</v>
      </c>
      <c r="H38" t="s">
        <v>124</v>
      </c>
    </row>
    <row r="39" spans="1:8" x14ac:dyDescent="0.2">
      <c r="A39">
        <v>2012</v>
      </c>
      <c r="B39">
        <v>8</v>
      </c>
      <c r="C39">
        <v>5</v>
      </c>
      <c r="D39" t="s">
        <v>53</v>
      </c>
      <c r="E39" t="s">
        <v>125</v>
      </c>
      <c r="F39" t="s">
        <v>480</v>
      </c>
      <c r="G39" t="s">
        <v>481</v>
      </c>
      <c r="H39" t="s">
        <v>126</v>
      </c>
    </row>
    <row r="40" spans="1:8" x14ac:dyDescent="0.2">
      <c r="A40">
        <v>2012</v>
      </c>
      <c r="B40">
        <v>9</v>
      </c>
      <c r="C40">
        <v>27</v>
      </c>
      <c r="D40" t="s">
        <v>61</v>
      </c>
      <c r="E40" t="s">
        <v>127</v>
      </c>
      <c r="F40" t="s">
        <v>478</v>
      </c>
      <c r="G40" t="s">
        <v>479</v>
      </c>
      <c r="H40" t="s">
        <v>128</v>
      </c>
    </row>
    <row r="41" spans="1:8" x14ac:dyDescent="0.2">
      <c r="A41">
        <v>2012</v>
      </c>
      <c r="B41">
        <v>12</v>
      </c>
      <c r="C41">
        <v>14</v>
      </c>
      <c r="D41" t="s">
        <v>6</v>
      </c>
      <c r="E41" t="s">
        <v>129</v>
      </c>
      <c r="F41" t="s">
        <v>488</v>
      </c>
      <c r="G41" t="s">
        <v>489</v>
      </c>
      <c r="H41" t="s">
        <v>130</v>
      </c>
    </row>
    <row r="42" spans="1:8" x14ac:dyDescent="0.2">
      <c r="A42">
        <v>2013</v>
      </c>
      <c r="B42">
        <v>5</v>
      </c>
      <c r="C42">
        <v>4</v>
      </c>
      <c r="D42" t="s">
        <v>131</v>
      </c>
      <c r="E42" t="s">
        <v>132</v>
      </c>
      <c r="G42" t="s">
        <v>425</v>
      </c>
      <c r="H42" t="s">
        <v>133</v>
      </c>
    </row>
    <row r="43" spans="1:8" x14ac:dyDescent="0.2">
      <c r="A43">
        <v>2013</v>
      </c>
      <c r="B43">
        <v>9</v>
      </c>
      <c r="C43">
        <v>16</v>
      </c>
      <c r="D43" t="s">
        <v>134</v>
      </c>
      <c r="E43" t="s">
        <v>67</v>
      </c>
      <c r="F43" t="s">
        <v>490</v>
      </c>
      <c r="G43" t="s">
        <v>491</v>
      </c>
      <c r="H43" t="s">
        <v>135</v>
      </c>
    </row>
    <row r="44" spans="1:8" x14ac:dyDescent="0.2">
      <c r="A44">
        <v>2014</v>
      </c>
      <c r="B44">
        <v>2</v>
      </c>
      <c r="C44">
        <v>20</v>
      </c>
      <c r="D44" t="s">
        <v>64</v>
      </c>
      <c r="E44" t="s">
        <v>136</v>
      </c>
      <c r="G44" t="s">
        <v>425</v>
      </c>
      <c r="H44" t="s">
        <v>137</v>
      </c>
    </row>
    <row r="45" spans="1:8" x14ac:dyDescent="0.2">
      <c r="A45">
        <v>2014</v>
      </c>
      <c r="B45">
        <v>10</v>
      </c>
      <c r="C45">
        <v>24</v>
      </c>
      <c r="D45" t="s">
        <v>67</v>
      </c>
      <c r="E45" t="s">
        <v>138</v>
      </c>
      <c r="F45" t="s">
        <v>492</v>
      </c>
      <c r="G45" t="s">
        <v>493</v>
      </c>
      <c r="H45" t="s">
        <v>139</v>
      </c>
    </row>
    <row r="46" spans="1:8" x14ac:dyDescent="0.2">
      <c r="A46">
        <v>2015</v>
      </c>
      <c r="B46">
        <v>6</v>
      </c>
      <c r="C46">
        <v>17</v>
      </c>
      <c r="D46" t="s">
        <v>140</v>
      </c>
      <c r="E46" t="s">
        <v>141</v>
      </c>
      <c r="F46" t="s">
        <v>500</v>
      </c>
      <c r="G46" t="s">
        <v>501</v>
      </c>
      <c r="H46" t="s">
        <v>142</v>
      </c>
    </row>
    <row r="47" spans="1:8" x14ac:dyDescent="0.2">
      <c r="A47">
        <v>2015</v>
      </c>
      <c r="B47">
        <v>7</v>
      </c>
      <c r="C47">
        <v>16</v>
      </c>
      <c r="D47" t="s">
        <v>143</v>
      </c>
      <c r="E47" t="s">
        <v>144</v>
      </c>
      <c r="F47" t="s">
        <v>494</v>
      </c>
      <c r="G47" t="s">
        <v>495</v>
      </c>
      <c r="H47" t="s">
        <v>145</v>
      </c>
    </row>
    <row r="48" spans="1:8" x14ac:dyDescent="0.2">
      <c r="A48">
        <v>2015</v>
      </c>
      <c r="B48">
        <v>10</v>
      </c>
      <c r="C48">
        <v>1</v>
      </c>
      <c r="D48" t="s">
        <v>146</v>
      </c>
      <c r="E48" t="s">
        <v>147</v>
      </c>
      <c r="F48" t="s">
        <v>498</v>
      </c>
      <c r="G48" t="s">
        <v>499</v>
      </c>
      <c r="H48" t="s">
        <v>148</v>
      </c>
    </row>
    <row r="49" spans="1:8" x14ac:dyDescent="0.2">
      <c r="A49">
        <v>2015</v>
      </c>
      <c r="B49">
        <v>12</v>
      </c>
      <c r="C49">
        <v>2</v>
      </c>
      <c r="D49" t="s">
        <v>64</v>
      </c>
      <c r="E49" t="s">
        <v>149</v>
      </c>
      <c r="F49" t="s">
        <v>496</v>
      </c>
      <c r="G49" t="s">
        <v>497</v>
      </c>
      <c r="H49" t="s">
        <v>150</v>
      </c>
    </row>
    <row r="50" spans="1:8" x14ac:dyDescent="0.2">
      <c r="A50">
        <v>2016</v>
      </c>
      <c r="B50">
        <v>2</v>
      </c>
      <c r="C50">
        <v>20</v>
      </c>
      <c r="D50" t="s">
        <v>151</v>
      </c>
      <c r="E50" t="s">
        <v>152</v>
      </c>
      <c r="F50" t="s">
        <v>502</v>
      </c>
      <c r="G50" t="s">
        <v>503</v>
      </c>
      <c r="H50" t="s">
        <v>153</v>
      </c>
    </row>
    <row r="51" spans="1:8" x14ac:dyDescent="0.2">
      <c r="A51">
        <v>2016</v>
      </c>
      <c r="B51">
        <v>6</v>
      </c>
      <c r="C51">
        <v>12</v>
      </c>
      <c r="D51" t="s">
        <v>27</v>
      </c>
      <c r="E51" t="s">
        <v>154</v>
      </c>
      <c r="F51" t="s">
        <v>506</v>
      </c>
      <c r="G51" t="s">
        <v>507</v>
      </c>
      <c r="H51" t="s">
        <v>155</v>
      </c>
    </row>
    <row r="52" spans="1:8" x14ac:dyDescent="0.2">
      <c r="A52">
        <v>2016</v>
      </c>
      <c r="B52">
        <v>7</v>
      </c>
      <c r="C52">
        <v>7</v>
      </c>
      <c r="D52" t="s">
        <v>21</v>
      </c>
      <c r="E52" t="s">
        <v>156</v>
      </c>
      <c r="F52" t="s">
        <v>508</v>
      </c>
      <c r="G52" t="s">
        <v>509</v>
      </c>
      <c r="H52" t="s">
        <v>157</v>
      </c>
    </row>
    <row r="53" spans="1:8" x14ac:dyDescent="0.2">
      <c r="A53">
        <v>2016</v>
      </c>
      <c r="B53">
        <v>9</v>
      </c>
      <c r="C53">
        <v>23</v>
      </c>
      <c r="D53" t="s">
        <v>67</v>
      </c>
      <c r="E53" t="s">
        <v>158</v>
      </c>
      <c r="F53" t="s">
        <v>504</v>
      </c>
      <c r="G53" t="s">
        <v>505</v>
      </c>
      <c r="H53" t="s">
        <v>159</v>
      </c>
    </row>
    <row r="54" spans="1:8" x14ac:dyDescent="0.2">
      <c r="A54">
        <v>2017</v>
      </c>
      <c r="B54">
        <v>1</v>
      </c>
      <c r="C54">
        <v>6</v>
      </c>
      <c r="D54" t="s">
        <v>27</v>
      </c>
      <c r="E54" t="s">
        <v>160</v>
      </c>
      <c r="F54" t="s">
        <v>510</v>
      </c>
      <c r="G54" t="s">
        <v>511</v>
      </c>
      <c r="H54" t="s">
        <v>161</v>
      </c>
    </row>
    <row r="55" spans="1:8" x14ac:dyDescent="0.2">
      <c r="A55">
        <v>2017</v>
      </c>
      <c r="B55">
        <v>6</v>
      </c>
      <c r="C55">
        <v>5</v>
      </c>
      <c r="D55" t="s">
        <v>27</v>
      </c>
      <c r="E55" t="s">
        <v>154</v>
      </c>
      <c r="F55" t="s">
        <v>516</v>
      </c>
      <c r="G55" t="s">
        <v>517</v>
      </c>
      <c r="H55" t="s">
        <v>162</v>
      </c>
    </row>
    <row r="56" spans="1:8" x14ac:dyDescent="0.2">
      <c r="A56">
        <v>2017</v>
      </c>
      <c r="B56">
        <v>10</v>
      </c>
      <c r="C56">
        <v>1</v>
      </c>
      <c r="D56" t="s">
        <v>15</v>
      </c>
      <c r="E56" t="s">
        <v>16</v>
      </c>
      <c r="F56" t="s">
        <v>512</v>
      </c>
      <c r="G56" t="s">
        <v>513</v>
      </c>
      <c r="H56" t="s">
        <v>163</v>
      </c>
    </row>
    <row r="57" spans="1:8" x14ac:dyDescent="0.2">
      <c r="A57">
        <v>2017</v>
      </c>
      <c r="B57">
        <v>11</v>
      </c>
      <c r="C57">
        <v>5</v>
      </c>
      <c r="D57" t="s">
        <v>21</v>
      </c>
      <c r="E57" t="s">
        <v>164</v>
      </c>
      <c r="F57" t="s">
        <v>514</v>
      </c>
      <c r="G57" t="s">
        <v>515</v>
      </c>
      <c r="H57" t="s">
        <v>165</v>
      </c>
    </row>
    <row r="58" spans="1:8" x14ac:dyDescent="0.2">
      <c r="A58">
        <v>2018</v>
      </c>
      <c r="B58">
        <v>1</v>
      </c>
      <c r="C58">
        <v>28</v>
      </c>
      <c r="D58" t="s">
        <v>73</v>
      </c>
      <c r="E58" t="s">
        <v>166</v>
      </c>
      <c r="F58" t="s">
        <v>522</v>
      </c>
      <c r="G58" t="s">
        <v>523</v>
      </c>
      <c r="H58" t="s">
        <v>167</v>
      </c>
    </row>
    <row r="59" spans="1:8" x14ac:dyDescent="0.2">
      <c r="A59">
        <v>2018</v>
      </c>
      <c r="B59">
        <v>2</v>
      </c>
      <c r="C59">
        <v>14</v>
      </c>
      <c r="D59" t="s">
        <v>27</v>
      </c>
      <c r="E59" t="s">
        <v>168</v>
      </c>
      <c r="F59" t="s">
        <v>528</v>
      </c>
      <c r="G59" t="s">
        <v>529</v>
      </c>
      <c r="H59" t="s">
        <v>169</v>
      </c>
    </row>
    <row r="60" spans="1:8" x14ac:dyDescent="0.2">
      <c r="A60">
        <v>2018</v>
      </c>
      <c r="B60">
        <v>4</v>
      </c>
      <c r="C60">
        <v>22</v>
      </c>
      <c r="D60" t="s">
        <v>143</v>
      </c>
      <c r="E60" t="s">
        <v>170</v>
      </c>
      <c r="F60" t="s">
        <v>520</v>
      </c>
      <c r="G60" t="s">
        <v>521</v>
      </c>
      <c r="H60" t="s">
        <v>171</v>
      </c>
    </row>
    <row r="61" spans="1:8" x14ac:dyDescent="0.2">
      <c r="A61">
        <v>2018</v>
      </c>
      <c r="B61">
        <v>5</v>
      </c>
      <c r="C61">
        <v>18</v>
      </c>
      <c r="D61" t="s">
        <v>21</v>
      </c>
      <c r="E61" t="s">
        <v>172</v>
      </c>
      <c r="F61" t="s">
        <v>530</v>
      </c>
      <c r="G61" t="s">
        <v>531</v>
      </c>
      <c r="H61" t="s">
        <v>173</v>
      </c>
    </row>
    <row r="62" spans="1:8" x14ac:dyDescent="0.2">
      <c r="A62">
        <v>2018</v>
      </c>
      <c r="B62">
        <v>6</v>
      </c>
      <c r="C62">
        <v>28</v>
      </c>
      <c r="D62" t="s">
        <v>174</v>
      </c>
      <c r="E62" t="s">
        <v>175</v>
      </c>
      <c r="F62" t="s">
        <v>524</v>
      </c>
      <c r="G62" t="s">
        <v>525</v>
      </c>
      <c r="H62" t="s">
        <v>176</v>
      </c>
    </row>
    <row r="63" spans="1:8" x14ac:dyDescent="0.2">
      <c r="A63">
        <v>2018</v>
      </c>
      <c r="B63">
        <v>10</v>
      </c>
      <c r="C63">
        <v>27</v>
      </c>
      <c r="D63" t="s">
        <v>73</v>
      </c>
      <c r="E63" t="s">
        <v>177</v>
      </c>
      <c r="F63" t="s">
        <v>526</v>
      </c>
      <c r="G63" t="s">
        <v>527</v>
      </c>
      <c r="H63" t="s">
        <v>178</v>
      </c>
    </row>
    <row r="64" spans="1:8" x14ac:dyDescent="0.2">
      <c r="A64">
        <v>2018</v>
      </c>
      <c r="B64">
        <v>11</v>
      </c>
      <c r="C64">
        <v>7</v>
      </c>
      <c r="D64" t="s">
        <v>64</v>
      </c>
      <c r="E64" t="s">
        <v>179</v>
      </c>
      <c r="F64" t="s">
        <v>518</v>
      </c>
      <c r="G64" t="s">
        <v>519</v>
      </c>
      <c r="H64" t="s">
        <v>180</v>
      </c>
    </row>
    <row r="65" spans="1:8" x14ac:dyDescent="0.2">
      <c r="A65">
        <v>2019</v>
      </c>
      <c r="B65">
        <v>1</v>
      </c>
      <c r="C65">
        <v>23</v>
      </c>
      <c r="D65" t="s">
        <v>27</v>
      </c>
      <c r="E65" t="s">
        <v>181</v>
      </c>
      <c r="F65" t="s">
        <v>534</v>
      </c>
      <c r="G65" t="s">
        <v>535</v>
      </c>
      <c r="H65" t="s">
        <v>182</v>
      </c>
    </row>
    <row r="66" spans="1:8" x14ac:dyDescent="0.2">
      <c r="A66">
        <v>2019</v>
      </c>
      <c r="B66">
        <v>2</v>
      </c>
      <c r="C66">
        <v>15</v>
      </c>
      <c r="D66" t="s">
        <v>33</v>
      </c>
      <c r="E66" t="s">
        <v>123</v>
      </c>
      <c r="F66" t="s">
        <v>540</v>
      </c>
      <c r="G66" t="s">
        <v>541</v>
      </c>
      <c r="H66" t="s">
        <v>183</v>
      </c>
    </row>
    <row r="67" spans="1:8" x14ac:dyDescent="0.2">
      <c r="A67">
        <v>2019</v>
      </c>
      <c r="B67">
        <v>5</v>
      </c>
      <c r="C67">
        <v>31</v>
      </c>
      <c r="D67" t="s">
        <v>79</v>
      </c>
      <c r="E67" t="s">
        <v>184</v>
      </c>
      <c r="F67" t="s">
        <v>538</v>
      </c>
      <c r="G67" t="s">
        <v>539</v>
      </c>
      <c r="H67" t="s">
        <v>185</v>
      </c>
    </row>
    <row r="68" spans="1:8" x14ac:dyDescent="0.2">
      <c r="A68">
        <v>2019</v>
      </c>
      <c r="B68">
        <v>8</v>
      </c>
      <c r="C68">
        <v>3</v>
      </c>
      <c r="D68" t="s">
        <v>21</v>
      </c>
      <c r="E68" t="s">
        <v>186</v>
      </c>
      <c r="F68" t="s">
        <v>532</v>
      </c>
      <c r="G68" t="s">
        <v>533</v>
      </c>
      <c r="H68" t="s">
        <v>187</v>
      </c>
    </row>
    <row r="69" spans="1:8" x14ac:dyDescent="0.2">
      <c r="A69">
        <v>2019</v>
      </c>
      <c r="B69">
        <v>8</v>
      </c>
      <c r="C69">
        <v>4</v>
      </c>
      <c r="D69" t="s">
        <v>56</v>
      </c>
      <c r="E69" t="s">
        <v>188</v>
      </c>
      <c r="F69" t="s">
        <v>536</v>
      </c>
      <c r="G69" t="s">
        <v>537</v>
      </c>
      <c r="H69" t="s">
        <v>189</v>
      </c>
    </row>
    <row r="70" spans="1:8" x14ac:dyDescent="0.2">
      <c r="A70">
        <v>2020</v>
      </c>
      <c r="B70">
        <v>2</v>
      </c>
      <c r="C70">
        <v>26</v>
      </c>
      <c r="D70" t="s">
        <v>53</v>
      </c>
      <c r="E70" t="s">
        <v>190</v>
      </c>
      <c r="F70" t="s">
        <v>544</v>
      </c>
      <c r="G70" t="s">
        <v>545</v>
      </c>
      <c r="H70" t="s">
        <v>191</v>
      </c>
    </row>
    <row r="71" spans="1:8" x14ac:dyDescent="0.2">
      <c r="A71">
        <v>2020</v>
      </c>
      <c r="B71">
        <v>3</v>
      </c>
      <c r="C71">
        <v>15</v>
      </c>
      <c r="D71" t="s">
        <v>50</v>
      </c>
      <c r="E71" t="s">
        <v>192</v>
      </c>
      <c r="F71" t="s">
        <v>542</v>
      </c>
      <c r="G71" t="s">
        <v>543</v>
      </c>
      <c r="H71" t="s">
        <v>193</v>
      </c>
    </row>
    <row r="72" spans="1:8" x14ac:dyDescent="0.2">
      <c r="A72">
        <v>2021</v>
      </c>
      <c r="B72">
        <v>3</v>
      </c>
      <c r="C72">
        <v>16</v>
      </c>
      <c r="D72" t="s">
        <v>18</v>
      </c>
      <c r="E72" t="s">
        <v>194</v>
      </c>
      <c r="F72" t="s">
        <v>552</v>
      </c>
      <c r="G72" t="s">
        <v>553</v>
      </c>
      <c r="H72" t="s">
        <v>195</v>
      </c>
    </row>
    <row r="73" spans="1:8" x14ac:dyDescent="0.2">
      <c r="A73">
        <v>2021</v>
      </c>
      <c r="B73">
        <v>3</v>
      </c>
      <c r="C73">
        <v>22</v>
      </c>
      <c r="D73" t="s">
        <v>12</v>
      </c>
      <c r="E73" t="s">
        <v>196</v>
      </c>
      <c r="F73" t="s">
        <v>548</v>
      </c>
      <c r="G73" t="s">
        <v>549</v>
      </c>
      <c r="H73" t="s">
        <v>197</v>
      </c>
    </row>
    <row r="74" spans="1:8" x14ac:dyDescent="0.2">
      <c r="A74">
        <v>2021</v>
      </c>
      <c r="B74">
        <v>3</v>
      </c>
      <c r="C74">
        <v>31</v>
      </c>
      <c r="D74" t="s">
        <v>64</v>
      </c>
      <c r="E74" t="s">
        <v>198</v>
      </c>
      <c r="F74" t="s">
        <v>550</v>
      </c>
      <c r="G74" t="s">
        <v>551</v>
      </c>
      <c r="H74" t="s">
        <v>199</v>
      </c>
    </row>
    <row r="75" spans="1:8" x14ac:dyDescent="0.2">
      <c r="A75">
        <v>2021</v>
      </c>
      <c r="B75">
        <v>4</v>
      </c>
      <c r="C75">
        <v>15</v>
      </c>
      <c r="D75" t="s">
        <v>36</v>
      </c>
      <c r="E75" t="s">
        <v>200</v>
      </c>
      <c r="F75" t="s">
        <v>546</v>
      </c>
      <c r="G75" t="s">
        <v>547</v>
      </c>
      <c r="H75" t="s">
        <v>201</v>
      </c>
    </row>
    <row r="76" spans="1:8" x14ac:dyDescent="0.2">
      <c r="A76">
        <v>2021</v>
      </c>
      <c r="B76">
        <v>5</v>
      </c>
      <c r="C76">
        <v>26</v>
      </c>
      <c r="D76" t="s">
        <v>64</v>
      </c>
      <c r="E76" t="s">
        <v>202</v>
      </c>
      <c r="F76" t="s">
        <v>558</v>
      </c>
      <c r="G76" t="s">
        <v>559</v>
      </c>
      <c r="H76" t="s">
        <v>203</v>
      </c>
    </row>
    <row r="77" spans="1:8" x14ac:dyDescent="0.2">
      <c r="A77">
        <v>2021</v>
      </c>
      <c r="B77">
        <v>9</v>
      </c>
      <c r="C77">
        <v>12</v>
      </c>
      <c r="D77" t="s">
        <v>61</v>
      </c>
      <c r="E77" t="s">
        <v>204</v>
      </c>
      <c r="F77" t="s">
        <v>554</v>
      </c>
      <c r="G77" t="s">
        <v>555</v>
      </c>
      <c r="H77" t="s">
        <v>205</v>
      </c>
    </row>
    <row r="78" spans="1:8" x14ac:dyDescent="0.2">
      <c r="A78">
        <v>2021</v>
      </c>
      <c r="B78">
        <v>10</v>
      </c>
      <c r="C78">
        <v>21</v>
      </c>
      <c r="D78" t="s">
        <v>67</v>
      </c>
      <c r="E78" t="s">
        <v>206</v>
      </c>
      <c r="G78" t="s">
        <v>425</v>
      </c>
      <c r="H78" t="s">
        <v>207</v>
      </c>
    </row>
    <row r="79" spans="1:8" x14ac:dyDescent="0.2">
      <c r="A79">
        <v>2021</v>
      </c>
      <c r="B79">
        <v>11</v>
      </c>
      <c r="C79">
        <v>30</v>
      </c>
      <c r="D79" t="s">
        <v>151</v>
      </c>
      <c r="E79" t="s">
        <v>208</v>
      </c>
      <c r="F79" t="s">
        <v>556</v>
      </c>
      <c r="G79" t="s">
        <v>557</v>
      </c>
      <c r="H79" t="s">
        <v>209</v>
      </c>
    </row>
    <row r="80" spans="1:8" x14ac:dyDescent="0.2">
      <c r="A80">
        <v>2022</v>
      </c>
      <c r="B80">
        <v>2</v>
      </c>
      <c r="C80">
        <v>28</v>
      </c>
      <c r="D80" t="s">
        <v>64</v>
      </c>
      <c r="E80" t="s">
        <v>210</v>
      </c>
      <c r="F80" t="s">
        <v>566</v>
      </c>
      <c r="G80" t="s">
        <v>567</v>
      </c>
      <c r="H80" t="s">
        <v>211</v>
      </c>
    </row>
    <row r="81" spans="1:8" x14ac:dyDescent="0.2">
      <c r="A81">
        <v>2022</v>
      </c>
      <c r="B81">
        <v>5</v>
      </c>
      <c r="C81">
        <v>14</v>
      </c>
      <c r="D81" t="s">
        <v>99</v>
      </c>
      <c r="E81" t="s">
        <v>212</v>
      </c>
      <c r="F81" t="s">
        <v>560</v>
      </c>
      <c r="G81" t="s">
        <v>561</v>
      </c>
      <c r="H81" t="s">
        <v>213</v>
      </c>
    </row>
    <row r="82" spans="1:8" x14ac:dyDescent="0.2">
      <c r="A82">
        <v>2022</v>
      </c>
      <c r="B82">
        <v>5</v>
      </c>
      <c r="C82">
        <v>24</v>
      </c>
      <c r="D82" t="s">
        <v>21</v>
      </c>
      <c r="E82" t="s">
        <v>214</v>
      </c>
      <c r="F82" t="s">
        <v>570</v>
      </c>
      <c r="G82" t="s">
        <v>571</v>
      </c>
      <c r="H82" t="s">
        <v>215</v>
      </c>
    </row>
    <row r="83" spans="1:8" x14ac:dyDescent="0.2">
      <c r="A83">
        <v>2022</v>
      </c>
      <c r="B83">
        <v>6</v>
      </c>
      <c r="C83">
        <v>1</v>
      </c>
      <c r="D83" t="s">
        <v>216</v>
      </c>
      <c r="E83" t="s">
        <v>217</v>
      </c>
      <c r="F83" t="s">
        <v>562</v>
      </c>
      <c r="G83" t="s">
        <v>563</v>
      </c>
      <c r="H83" t="s">
        <v>218</v>
      </c>
    </row>
    <row r="84" spans="1:8" x14ac:dyDescent="0.2">
      <c r="A84">
        <v>2022</v>
      </c>
      <c r="B84">
        <v>7</v>
      </c>
      <c r="C84">
        <v>4</v>
      </c>
      <c r="D84" t="s">
        <v>33</v>
      </c>
      <c r="E84" t="s">
        <v>219</v>
      </c>
      <c r="F84" t="s">
        <v>568</v>
      </c>
      <c r="G84" t="s">
        <v>569</v>
      </c>
      <c r="H84" t="s">
        <v>220</v>
      </c>
    </row>
    <row r="85" spans="1:8" x14ac:dyDescent="0.2">
      <c r="A85">
        <v>2022</v>
      </c>
      <c r="B85">
        <v>10</v>
      </c>
      <c r="C85">
        <v>13</v>
      </c>
      <c r="D85" t="s">
        <v>96</v>
      </c>
      <c r="E85" t="s">
        <v>221</v>
      </c>
      <c r="G85" t="s">
        <v>133</v>
      </c>
      <c r="H85" t="s">
        <v>222</v>
      </c>
    </row>
    <row r="86" spans="1:8" x14ac:dyDescent="0.2">
      <c r="A86">
        <v>2022</v>
      </c>
      <c r="B86">
        <v>11</v>
      </c>
      <c r="C86">
        <v>19</v>
      </c>
      <c r="D86" t="s">
        <v>12</v>
      </c>
      <c r="E86" t="s">
        <v>223</v>
      </c>
      <c r="F86" t="s">
        <v>564</v>
      </c>
      <c r="G86" t="s">
        <v>565</v>
      </c>
      <c r="H86" t="s">
        <v>224</v>
      </c>
    </row>
    <row r="87" spans="1:8" x14ac:dyDescent="0.2">
      <c r="A87">
        <v>2022</v>
      </c>
      <c r="B87">
        <v>11</v>
      </c>
      <c r="C87">
        <v>22</v>
      </c>
      <c r="D87" t="s">
        <v>79</v>
      </c>
      <c r="E87" t="s">
        <v>225</v>
      </c>
      <c r="F87" t="s">
        <v>572</v>
      </c>
      <c r="G87" t="s">
        <v>573</v>
      </c>
      <c r="H87" t="s">
        <v>226</v>
      </c>
    </row>
    <row r="88" spans="1:8" x14ac:dyDescent="0.2">
      <c r="A88">
        <v>2023</v>
      </c>
      <c r="B88">
        <v>1</v>
      </c>
      <c r="C88">
        <v>21</v>
      </c>
      <c r="D88" t="s">
        <v>64</v>
      </c>
      <c r="E88" t="s">
        <v>227</v>
      </c>
      <c r="F88" t="s">
        <v>574</v>
      </c>
      <c r="G88" t="s">
        <v>575</v>
      </c>
      <c r="H88" t="s">
        <v>228</v>
      </c>
    </row>
    <row r="89" spans="1:8" x14ac:dyDescent="0.2">
      <c r="A89">
        <v>2023</v>
      </c>
      <c r="B89">
        <v>1</v>
      </c>
      <c r="C89">
        <v>23</v>
      </c>
      <c r="D89" t="s">
        <v>64</v>
      </c>
      <c r="E89" t="s">
        <v>229</v>
      </c>
      <c r="F89" t="s">
        <v>584</v>
      </c>
      <c r="G89" t="s">
        <v>585</v>
      </c>
      <c r="H89" t="s">
        <v>230</v>
      </c>
    </row>
    <row r="90" spans="1:8" x14ac:dyDescent="0.2">
      <c r="A90">
        <v>2023</v>
      </c>
      <c r="B90">
        <v>3</v>
      </c>
      <c r="C90">
        <v>27</v>
      </c>
      <c r="D90" t="s">
        <v>143</v>
      </c>
      <c r="E90" t="s">
        <v>231</v>
      </c>
      <c r="F90" t="s">
        <v>582</v>
      </c>
      <c r="G90" t="s">
        <v>583</v>
      </c>
      <c r="H90" t="s">
        <v>232</v>
      </c>
    </row>
    <row r="91" spans="1:8" x14ac:dyDescent="0.2">
      <c r="A91">
        <v>2023</v>
      </c>
      <c r="B91">
        <v>4</v>
      </c>
      <c r="C91">
        <v>10</v>
      </c>
      <c r="D91" t="s">
        <v>93</v>
      </c>
      <c r="E91" t="s">
        <v>233</v>
      </c>
      <c r="F91" t="s">
        <v>586</v>
      </c>
      <c r="G91" t="s">
        <v>587</v>
      </c>
      <c r="H91" t="s">
        <v>234</v>
      </c>
    </row>
    <row r="92" spans="1:8" x14ac:dyDescent="0.2">
      <c r="A92">
        <v>2023</v>
      </c>
      <c r="B92">
        <v>5</v>
      </c>
      <c r="C92">
        <v>6</v>
      </c>
      <c r="D92" t="s">
        <v>21</v>
      </c>
      <c r="E92" t="s">
        <v>235</v>
      </c>
      <c r="F92" t="s">
        <v>576</v>
      </c>
      <c r="G92" t="s">
        <v>577</v>
      </c>
      <c r="H92" t="s">
        <v>236</v>
      </c>
    </row>
    <row r="93" spans="1:8" x14ac:dyDescent="0.2">
      <c r="A93">
        <v>2023</v>
      </c>
      <c r="B93">
        <v>7</v>
      </c>
      <c r="C93">
        <v>3</v>
      </c>
      <c r="D93" t="s">
        <v>73</v>
      </c>
      <c r="E93" t="s">
        <v>237</v>
      </c>
      <c r="F93" t="s">
        <v>580</v>
      </c>
      <c r="G93" t="s">
        <v>581</v>
      </c>
      <c r="H93" t="s">
        <v>238</v>
      </c>
    </row>
    <row r="94" spans="1:8" x14ac:dyDescent="0.2">
      <c r="A94">
        <v>2023</v>
      </c>
      <c r="B94">
        <v>10</v>
      </c>
      <c r="C94">
        <v>25</v>
      </c>
      <c r="D94" t="s">
        <v>239</v>
      </c>
      <c r="E94" t="s">
        <v>240</v>
      </c>
      <c r="F94" t="s">
        <v>578</v>
      </c>
      <c r="G94" t="s">
        <v>579</v>
      </c>
      <c r="H94" t="s">
        <v>241</v>
      </c>
    </row>
    <row r="95" spans="1:8" x14ac:dyDescent="0.2">
      <c r="A95">
        <v>2024</v>
      </c>
      <c r="B95">
        <v>6</v>
      </c>
      <c r="C95">
        <v>21</v>
      </c>
      <c r="D95" t="s">
        <v>9</v>
      </c>
      <c r="E95" t="s">
        <v>242</v>
      </c>
      <c r="F95" t="s">
        <v>588</v>
      </c>
      <c r="G95" t="s">
        <v>133</v>
      </c>
      <c r="H95" t="s">
        <v>243</v>
      </c>
    </row>
    <row r="96" spans="1:8" x14ac:dyDescent="0.2">
      <c r="A96">
        <v>2024</v>
      </c>
      <c r="B96">
        <v>9</v>
      </c>
      <c r="C96">
        <v>2</v>
      </c>
      <c r="D96" t="s">
        <v>33</v>
      </c>
      <c r="E96" t="s">
        <v>244</v>
      </c>
      <c r="F96" t="s">
        <v>589</v>
      </c>
      <c r="G96" t="s">
        <v>591</v>
      </c>
      <c r="H96" t="s">
        <v>245</v>
      </c>
    </row>
    <row r="97" spans="1:8" x14ac:dyDescent="0.2">
      <c r="A97">
        <v>2024</v>
      </c>
      <c r="B97">
        <v>9</v>
      </c>
      <c r="C97">
        <v>4</v>
      </c>
      <c r="D97" t="s">
        <v>18</v>
      </c>
      <c r="E97" t="s">
        <v>246</v>
      </c>
      <c r="F97" t="s">
        <v>590</v>
      </c>
      <c r="G97" t="s">
        <v>592</v>
      </c>
      <c r="H97" t="s">
        <v>247</v>
      </c>
    </row>
    <row r="98" spans="1:8" x14ac:dyDescent="0.2">
      <c r="A98" s="25">
        <v>2025</v>
      </c>
      <c r="B98" s="25">
        <v>1</v>
      </c>
      <c r="C98" s="25">
        <v>27</v>
      </c>
      <c r="D98" s="25" t="s">
        <v>131</v>
      </c>
      <c r="E98" s="25" t="s">
        <v>599</v>
      </c>
      <c r="F98" s="25" t="s">
        <v>613</v>
      </c>
      <c r="G98" s="25" t="s">
        <v>617</v>
      </c>
      <c r="H98" s="25" t="s">
        <v>600</v>
      </c>
    </row>
    <row r="99" spans="1:8" x14ac:dyDescent="0.2">
      <c r="A99" s="25">
        <v>2025</v>
      </c>
      <c r="B99" s="25">
        <v>7</v>
      </c>
      <c r="C99" s="25">
        <v>28</v>
      </c>
      <c r="D99" s="25" t="s">
        <v>99</v>
      </c>
      <c r="E99" s="25" t="s">
        <v>601</v>
      </c>
      <c r="F99" s="25" t="s">
        <v>614</v>
      </c>
      <c r="G99" s="25" t="s">
        <v>618</v>
      </c>
      <c r="H99" s="25" t="s">
        <v>602</v>
      </c>
    </row>
    <row r="100" spans="1:8" x14ac:dyDescent="0.2">
      <c r="A100" s="25">
        <v>2025</v>
      </c>
      <c r="B100" s="25">
        <v>7</v>
      </c>
      <c r="C100" s="25">
        <v>29</v>
      </c>
      <c r="D100" s="25" t="s">
        <v>143</v>
      </c>
      <c r="E100" s="25" t="s">
        <v>603</v>
      </c>
      <c r="F100" s="25" t="s">
        <v>615</v>
      </c>
      <c r="G100" s="25" t="s">
        <v>133</v>
      </c>
      <c r="H100" s="25" t="s">
        <v>604</v>
      </c>
    </row>
    <row r="101" spans="1:8" x14ac:dyDescent="0.2">
      <c r="A101" s="25">
        <v>2025</v>
      </c>
      <c r="B101" s="25">
        <v>8</v>
      </c>
      <c r="C101" s="25">
        <v>1</v>
      </c>
      <c r="D101" s="25" t="s">
        <v>324</v>
      </c>
      <c r="E101" s="25" t="s">
        <v>605</v>
      </c>
      <c r="F101" s="25" t="s">
        <v>616</v>
      </c>
      <c r="G101" s="25" t="s">
        <v>619</v>
      </c>
      <c r="H101" s="25" t="s">
        <v>606</v>
      </c>
    </row>
  </sheetData>
  <sortState xmlns:xlrd2="http://schemas.microsoft.com/office/spreadsheetml/2017/richdata2" ref="A2:G94">
    <sortCondition ref="A2:A94"/>
    <sortCondition ref="B2:B94"/>
    <sortCondition ref="C2:C94"/>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6BD2-C3F6-B446-8FE5-83C3EF02A633}">
  <dimension ref="A1:V110"/>
  <sheetViews>
    <sheetView workbookViewId="0">
      <pane xSplit="6" ySplit="1" topLeftCell="G2" activePane="bottomRight" state="frozen"/>
      <selection pane="topRight" activeCell="G1" sqref="G1"/>
      <selection pane="bottomLeft" activeCell="A2" sqref="A2"/>
      <selection pane="bottomRight" activeCell="Q4" sqref="Q4:V4"/>
    </sheetView>
  </sheetViews>
  <sheetFormatPr baseColWidth="10" defaultRowHeight="16" x14ac:dyDescent="0.2"/>
  <cols>
    <col min="1" max="1" width="5.33203125" bestFit="1" customWidth="1"/>
    <col min="2" max="2" width="6.5" bestFit="1" customWidth="1"/>
    <col min="3" max="3" width="4.5" bestFit="1" customWidth="1"/>
    <col min="4" max="4" width="14.6640625" bestFit="1" customWidth="1"/>
    <col min="5" max="5" width="23.5" bestFit="1" customWidth="1"/>
    <col min="6" max="6" width="41" bestFit="1" customWidth="1"/>
    <col min="7" max="14" width="15.83203125" customWidth="1"/>
    <col min="16" max="16" width="32" bestFit="1" customWidth="1"/>
    <col min="17" max="17" width="24" bestFit="1" customWidth="1"/>
    <col min="18" max="18" width="21.5" bestFit="1" customWidth="1"/>
    <col min="19" max="19" width="24.33203125" bestFit="1" customWidth="1"/>
    <col min="20" max="20" width="14.5" bestFit="1" customWidth="1"/>
    <col min="21" max="21" width="17.5" bestFit="1" customWidth="1"/>
    <col min="22" max="22" width="23.6640625" bestFit="1" customWidth="1"/>
  </cols>
  <sheetData>
    <row r="1" spans="1:22" ht="34" x14ac:dyDescent="0.2">
      <c r="A1" s="6" t="s">
        <v>0</v>
      </c>
      <c r="B1" s="6" t="s">
        <v>1</v>
      </c>
      <c r="C1" s="6" t="s">
        <v>2</v>
      </c>
      <c r="D1" s="6" t="s">
        <v>3</v>
      </c>
      <c r="E1" s="6" t="s">
        <v>4</v>
      </c>
      <c r="F1" s="6" t="s">
        <v>5</v>
      </c>
      <c r="G1" s="2" t="s">
        <v>256</v>
      </c>
      <c r="H1" s="2" t="s">
        <v>257</v>
      </c>
      <c r="I1" s="2" t="s">
        <v>248</v>
      </c>
      <c r="J1" s="2" t="s">
        <v>249</v>
      </c>
      <c r="K1" s="2" t="s">
        <v>250</v>
      </c>
      <c r="L1" s="2" t="s">
        <v>251</v>
      </c>
      <c r="M1" s="2" t="s">
        <v>252</v>
      </c>
      <c r="N1" s="2" t="s">
        <v>253</v>
      </c>
    </row>
    <row r="2" spans="1:22" x14ac:dyDescent="0.2">
      <c r="A2">
        <v>1998</v>
      </c>
      <c r="B2">
        <v>3</v>
      </c>
      <c r="C2">
        <v>7</v>
      </c>
      <c r="D2" t="s">
        <v>6</v>
      </c>
      <c r="E2" t="s">
        <v>7</v>
      </c>
      <c r="F2" t="s">
        <v>8</v>
      </c>
      <c r="G2">
        <v>4</v>
      </c>
      <c r="H2">
        <v>4</v>
      </c>
      <c r="I2">
        <v>1</v>
      </c>
      <c r="J2">
        <v>0</v>
      </c>
      <c r="K2">
        <v>0</v>
      </c>
      <c r="L2">
        <v>0</v>
      </c>
      <c r="M2">
        <v>0</v>
      </c>
      <c r="N2">
        <v>0</v>
      </c>
      <c r="Q2" t="s">
        <v>248</v>
      </c>
      <c r="R2" t="s">
        <v>249</v>
      </c>
      <c r="S2" t="s">
        <v>250</v>
      </c>
      <c r="T2" t="s">
        <v>251</v>
      </c>
      <c r="U2" t="s">
        <v>252</v>
      </c>
      <c r="V2" t="s">
        <v>253</v>
      </c>
    </row>
    <row r="3" spans="1:22" x14ac:dyDescent="0.2">
      <c r="A3">
        <v>1998</v>
      </c>
      <c r="B3">
        <v>3</v>
      </c>
      <c r="C3">
        <v>24</v>
      </c>
      <c r="D3" t="s">
        <v>9</v>
      </c>
      <c r="E3" t="s">
        <v>10</v>
      </c>
      <c r="F3" t="s">
        <v>11</v>
      </c>
      <c r="G3">
        <v>5</v>
      </c>
      <c r="H3">
        <v>5</v>
      </c>
      <c r="I3">
        <v>0</v>
      </c>
      <c r="J3">
        <v>1</v>
      </c>
      <c r="K3">
        <v>0</v>
      </c>
      <c r="L3">
        <v>0</v>
      </c>
      <c r="M3">
        <v>0</v>
      </c>
      <c r="N3">
        <v>0</v>
      </c>
      <c r="P3" t="s">
        <v>256</v>
      </c>
      <c r="Q3" s="9">
        <f>SUMIF(I:I,1,G:G)</f>
        <v>376</v>
      </c>
      <c r="R3" s="9">
        <f>SUMIF(J:J,1,G:G)</f>
        <v>180</v>
      </c>
      <c r="S3" s="9">
        <f>SUMIF(K:K,1,G:G)</f>
        <v>15</v>
      </c>
      <c r="T3" s="9">
        <f>SUMIF(L:L,1,G:G)</f>
        <v>213</v>
      </c>
      <c r="U3" s="9">
        <f>SUMIF(M:M,1,G:G)</f>
        <v>69</v>
      </c>
      <c r="V3" s="9">
        <f>SUMIF(N:N,1,G:G)</f>
        <v>30</v>
      </c>
    </row>
    <row r="4" spans="1:22" x14ac:dyDescent="0.2">
      <c r="A4">
        <v>1999</v>
      </c>
      <c r="B4">
        <v>4</v>
      </c>
      <c r="C4">
        <v>20</v>
      </c>
      <c r="D4" t="s">
        <v>12</v>
      </c>
      <c r="E4" t="s">
        <v>13</v>
      </c>
      <c r="F4" t="s">
        <v>14</v>
      </c>
      <c r="G4">
        <v>13</v>
      </c>
      <c r="H4">
        <v>13</v>
      </c>
      <c r="I4">
        <v>0</v>
      </c>
      <c r="J4">
        <v>0</v>
      </c>
      <c r="K4">
        <v>0</v>
      </c>
      <c r="L4">
        <v>0</v>
      </c>
      <c r="M4">
        <v>0</v>
      </c>
      <c r="N4">
        <v>1</v>
      </c>
      <c r="P4" t="s">
        <v>258</v>
      </c>
      <c r="Q4" s="9">
        <f>COUNTIF(I:I,1)</f>
        <v>55</v>
      </c>
      <c r="R4" s="9">
        <f t="shared" ref="Q4:V4" si="0">COUNTIF(J:J,1)</f>
        <v>20</v>
      </c>
      <c r="S4" s="9">
        <f t="shared" si="0"/>
        <v>3</v>
      </c>
      <c r="T4" s="9">
        <f t="shared" si="0"/>
        <v>14</v>
      </c>
      <c r="U4" s="9">
        <f t="shared" si="0"/>
        <v>10</v>
      </c>
      <c r="V4" s="9">
        <f t="shared" si="0"/>
        <v>3</v>
      </c>
    </row>
    <row r="5" spans="1:22" x14ac:dyDescent="0.2">
      <c r="A5">
        <v>1999</v>
      </c>
      <c r="B5">
        <v>6</v>
      </c>
      <c r="C5">
        <v>3</v>
      </c>
      <c r="D5" t="s">
        <v>15</v>
      </c>
      <c r="E5" t="s">
        <v>16</v>
      </c>
      <c r="F5" t="s">
        <v>17</v>
      </c>
      <c r="G5">
        <v>4</v>
      </c>
      <c r="H5">
        <v>4</v>
      </c>
      <c r="I5">
        <v>0</v>
      </c>
      <c r="J5">
        <v>0</v>
      </c>
      <c r="K5">
        <v>1</v>
      </c>
      <c r="L5">
        <v>0</v>
      </c>
      <c r="M5">
        <v>0</v>
      </c>
      <c r="N5">
        <v>0</v>
      </c>
      <c r="Q5" t="s">
        <v>248</v>
      </c>
      <c r="R5" t="s">
        <v>249</v>
      </c>
      <c r="S5" t="s">
        <v>250</v>
      </c>
      <c r="T5" t="s">
        <v>251</v>
      </c>
      <c r="U5" t="s">
        <v>252</v>
      </c>
      <c r="V5" t="s">
        <v>253</v>
      </c>
    </row>
    <row r="6" spans="1:22" x14ac:dyDescent="0.2">
      <c r="A6">
        <v>1999</v>
      </c>
      <c r="B6">
        <v>7</v>
      </c>
      <c r="C6">
        <v>29</v>
      </c>
      <c r="D6" t="s">
        <v>18</v>
      </c>
      <c r="E6" t="s">
        <v>19</v>
      </c>
      <c r="F6" t="s">
        <v>20</v>
      </c>
      <c r="G6">
        <v>12</v>
      </c>
      <c r="H6">
        <v>9</v>
      </c>
      <c r="I6">
        <v>1</v>
      </c>
      <c r="J6">
        <v>0</v>
      </c>
      <c r="K6">
        <v>0</v>
      </c>
      <c r="L6">
        <v>0</v>
      </c>
      <c r="M6">
        <v>0</v>
      </c>
      <c r="N6">
        <v>0</v>
      </c>
      <c r="P6" t="s">
        <v>259</v>
      </c>
      <c r="Q6" s="8">
        <f>Q3/Q4</f>
        <v>6.836363636363636</v>
      </c>
      <c r="R6" s="8">
        <f>R3/R4</f>
        <v>9</v>
      </c>
      <c r="S6" s="8">
        <f>S3/S4</f>
        <v>5</v>
      </c>
      <c r="T6" s="8">
        <f>T3/T4</f>
        <v>15.214285714285714</v>
      </c>
      <c r="U6" s="8">
        <f>U3/U4</f>
        <v>6.9</v>
      </c>
      <c r="V6" s="8">
        <f>V3/V4</f>
        <v>10</v>
      </c>
    </row>
    <row r="7" spans="1:22" x14ac:dyDescent="0.2">
      <c r="A7">
        <v>1999</v>
      </c>
      <c r="B7">
        <v>9</v>
      </c>
      <c r="C7">
        <v>15</v>
      </c>
      <c r="D7" t="s">
        <v>21</v>
      </c>
      <c r="E7" t="s">
        <v>22</v>
      </c>
      <c r="F7" t="s">
        <v>23</v>
      </c>
      <c r="G7">
        <v>7</v>
      </c>
      <c r="H7">
        <v>7</v>
      </c>
      <c r="I7">
        <v>1</v>
      </c>
      <c r="J7">
        <v>0</v>
      </c>
      <c r="K7">
        <v>0</v>
      </c>
      <c r="L7">
        <v>0</v>
      </c>
      <c r="M7">
        <v>0</v>
      </c>
      <c r="N7">
        <v>0</v>
      </c>
    </row>
    <row r="8" spans="1:22" x14ac:dyDescent="0.2">
      <c r="A8">
        <v>1999</v>
      </c>
      <c r="B8">
        <v>11</v>
      </c>
      <c r="C8">
        <v>2</v>
      </c>
      <c r="D8" t="s">
        <v>24</v>
      </c>
      <c r="E8" t="s">
        <v>25</v>
      </c>
      <c r="F8" t="s">
        <v>26</v>
      </c>
      <c r="G8">
        <v>7</v>
      </c>
      <c r="H8">
        <v>7</v>
      </c>
      <c r="I8">
        <v>1</v>
      </c>
      <c r="J8">
        <v>0</v>
      </c>
      <c r="K8">
        <v>0</v>
      </c>
      <c r="L8">
        <v>0</v>
      </c>
      <c r="M8">
        <v>0</v>
      </c>
      <c r="N8">
        <v>0</v>
      </c>
    </row>
    <row r="9" spans="1:22" x14ac:dyDescent="0.2">
      <c r="A9">
        <v>1999</v>
      </c>
      <c r="B9">
        <v>12</v>
      </c>
      <c r="C9">
        <v>30</v>
      </c>
      <c r="D9" t="s">
        <v>27</v>
      </c>
      <c r="E9" t="s">
        <v>28</v>
      </c>
      <c r="F9" t="s">
        <v>29</v>
      </c>
      <c r="G9">
        <v>5</v>
      </c>
      <c r="H9">
        <v>5</v>
      </c>
      <c r="I9">
        <v>1</v>
      </c>
      <c r="J9">
        <v>0</v>
      </c>
      <c r="K9">
        <v>0</v>
      </c>
      <c r="L9">
        <v>0</v>
      </c>
      <c r="M9">
        <v>0</v>
      </c>
      <c r="N9">
        <v>0</v>
      </c>
    </row>
    <row r="10" spans="1:22" x14ac:dyDescent="0.2">
      <c r="A10">
        <v>2000</v>
      </c>
      <c r="B10">
        <v>12</v>
      </c>
      <c r="C10">
        <v>26</v>
      </c>
      <c r="D10" t="s">
        <v>30</v>
      </c>
      <c r="E10" t="s">
        <v>31</v>
      </c>
      <c r="F10" t="s">
        <v>32</v>
      </c>
      <c r="G10">
        <v>7</v>
      </c>
      <c r="H10">
        <v>7</v>
      </c>
      <c r="I10">
        <v>0</v>
      </c>
      <c r="J10">
        <v>0</v>
      </c>
      <c r="K10">
        <v>0</v>
      </c>
      <c r="L10">
        <v>0</v>
      </c>
      <c r="M10">
        <v>0</v>
      </c>
      <c r="N10">
        <v>0</v>
      </c>
    </row>
    <row r="11" spans="1:22" x14ac:dyDescent="0.2">
      <c r="A11">
        <v>2001</v>
      </c>
      <c r="B11">
        <v>2</v>
      </c>
      <c r="C11">
        <v>5</v>
      </c>
      <c r="D11" t="s">
        <v>33</v>
      </c>
      <c r="E11" t="s">
        <v>34</v>
      </c>
      <c r="F11" t="s">
        <v>35</v>
      </c>
      <c r="G11">
        <v>4</v>
      </c>
      <c r="H11">
        <v>4</v>
      </c>
      <c r="I11">
        <v>0</v>
      </c>
      <c r="J11">
        <v>0</v>
      </c>
      <c r="K11">
        <v>0</v>
      </c>
      <c r="L11">
        <v>1</v>
      </c>
      <c r="M11">
        <v>0</v>
      </c>
      <c r="N11">
        <v>0</v>
      </c>
    </row>
    <row r="12" spans="1:22" x14ac:dyDescent="0.2">
      <c r="A12">
        <v>2002</v>
      </c>
      <c r="B12">
        <v>3</v>
      </c>
      <c r="C12">
        <v>22</v>
      </c>
      <c r="D12" t="s">
        <v>36</v>
      </c>
      <c r="E12" t="s">
        <v>37</v>
      </c>
      <c r="F12" t="s">
        <v>38</v>
      </c>
      <c r="G12">
        <v>4</v>
      </c>
      <c r="H12">
        <v>4</v>
      </c>
      <c r="I12">
        <v>0</v>
      </c>
      <c r="J12">
        <v>0</v>
      </c>
      <c r="K12">
        <v>0</v>
      </c>
      <c r="L12">
        <v>0</v>
      </c>
      <c r="M12">
        <v>0</v>
      </c>
      <c r="N12">
        <v>0</v>
      </c>
    </row>
    <row r="13" spans="1:22" x14ac:dyDescent="0.2">
      <c r="A13">
        <v>2003</v>
      </c>
      <c r="B13">
        <v>2</v>
      </c>
      <c r="C13">
        <v>25</v>
      </c>
      <c r="D13" t="s">
        <v>39</v>
      </c>
      <c r="E13" t="s">
        <v>40</v>
      </c>
      <c r="F13" t="s">
        <v>41</v>
      </c>
      <c r="G13">
        <v>4</v>
      </c>
      <c r="H13">
        <v>4</v>
      </c>
      <c r="I13">
        <v>1</v>
      </c>
      <c r="J13">
        <v>0</v>
      </c>
      <c r="K13">
        <v>0</v>
      </c>
      <c r="L13">
        <v>0</v>
      </c>
      <c r="M13">
        <v>0</v>
      </c>
      <c r="N13">
        <v>0</v>
      </c>
    </row>
    <row r="14" spans="1:22" x14ac:dyDescent="0.2">
      <c r="A14">
        <v>2003</v>
      </c>
      <c r="B14">
        <v>7</v>
      </c>
      <c r="C14">
        <v>8</v>
      </c>
      <c r="D14" t="s">
        <v>42</v>
      </c>
      <c r="E14" t="s">
        <v>43</v>
      </c>
      <c r="F14" t="s">
        <v>44</v>
      </c>
      <c r="G14">
        <v>6</v>
      </c>
      <c r="H14">
        <v>6</v>
      </c>
      <c r="I14">
        <v>0</v>
      </c>
      <c r="J14">
        <v>0</v>
      </c>
      <c r="K14">
        <v>1</v>
      </c>
      <c r="L14">
        <v>0</v>
      </c>
      <c r="M14">
        <v>0</v>
      </c>
      <c r="N14">
        <v>0</v>
      </c>
    </row>
    <row r="15" spans="1:22" x14ac:dyDescent="0.2">
      <c r="A15">
        <v>2003</v>
      </c>
      <c r="B15">
        <v>8</v>
      </c>
      <c r="C15">
        <v>27</v>
      </c>
      <c r="D15" t="s">
        <v>33</v>
      </c>
      <c r="E15" t="s">
        <v>45</v>
      </c>
      <c r="F15" t="s">
        <v>46</v>
      </c>
      <c r="G15">
        <v>6</v>
      </c>
      <c r="H15">
        <v>6</v>
      </c>
      <c r="I15">
        <v>1</v>
      </c>
      <c r="J15">
        <v>0</v>
      </c>
      <c r="K15">
        <v>0</v>
      </c>
      <c r="L15">
        <v>0</v>
      </c>
      <c r="M15">
        <v>0</v>
      </c>
      <c r="N15">
        <v>0</v>
      </c>
    </row>
    <row r="16" spans="1:22" x14ac:dyDescent="0.2">
      <c r="A16">
        <v>2003</v>
      </c>
      <c r="B16">
        <v>10</v>
      </c>
      <c r="C16">
        <v>24</v>
      </c>
      <c r="D16" t="s">
        <v>47</v>
      </c>
      <c r="E16" t="s">
        <v>48</v>
      </c>
      <c r="F16" t="s">
        <v>49</v>
      </c>
      <c r="G16">
        <v>4</v>
      </c>
      <c r="H16">
        <v>4</v>
      </c>
      <c r="I16">
        <v>1</v>
      </c>
      <c r="J16">
        <v>0</v>
      </c>
      <c r="K16">
        <v>0</v>
      </c>
      <c r="L16">
        <v>0</v>
      </c>
      <c r="M16">
        <v>0</v>
      </c>
      <c r="N16">
        <v>0</v>
      </c>
    </row>
    <row r="17" spans="1:14" x14ac:dyDescent="0.2">
      <c r="A17">
        <v>2004</v>
      </c>
      <c r="B17">
        <v>7</v>
      </c>
      <c r="C17">
        <v>2</v>
      </c>
      <c r="D17" t="s">
        <v>50</v>
      </c>
      <c r="E17" t="s">
        <v>51</v>
      </c>
      <c r="F17" t="s">
        <v>52</v>
      </c>
      <c r="G17">
        <v>5</v>
      </c>
      <c r="H17">
        <v>5</v>
      </c>
      <c r="I17">
        <v>1</v>
      </c>
      <c r="J17">
        <v>0</v>
      </c>
      <c r="K17">
        <v>0</v>
      </c>
      <c r="L17">
        <v>0</v>
      </c>
      <c r="M17">
        <v>0</v>
      </c>
      <c r="N17">
        <v>0</v>
      </c>
    </row>
    <row r="18" spans="1:14" x14ac:dyDescent="0.2">
      <c r="A18">
        <v>2004</v>
      </c>
      <c r="B18">
        <v>11</v>
      </c>
      <c r="C18">
        <v>21</v>
      </c>
      <c r="D18" t="s">
        <v>53</v>
      </c>
      <c r="E18" t="s">
        <v>54</v>
      </c>
      <c r="F18" t="s">
        <v>55</v>
      </c>
      <c r="G18">
        <v>6</v>
      </c>
      <c r="H18">
        <v>6</v>
      </c>
      <c r="I18">
        <v>0</v>
      </c>
      <c r="J18">
        <v>1</v>
      </c>
      <c r="K18">
        <v>0</v>
      </c>
      <c r="L18">
        <v>0</v>
      </c>
      <c r="M18">
        <v>0</v>
      </c>
      <c r="N18">
        <v>0</v>
      </c>
    </row>
    <row r="19" spans="1:14" x14ac:dyDescent="0.2">
      <c r="A19">
        <v>2004</v>
      </c>
      <c r="B19">
        <v>12</v>
      </c>
      <c r="C19">
        <v>8</v>
      </c>
      <c r="D19" t="s">
        <v>56</v>
      </c>
      <c r="E19" t="s">
        <v>57</v>
      </c>
      <c r="F19" t="s">
        <v>58</v>
      </c>
      <c r="G19">
        <v>4</v>
      </c>
      <c r="H19">
        <v>4</v>
      </c>
      <c r="I19">
        <v>1</v>
      </c>
      <c r="J19">
        <v>0</v>
      </c>
      <c r="K19">
        <v>0</v>
      </c>
      <c r="L19">
        <v>0</v>
      </c>
      <c r="M19">
        <v>0</v>
      </c>
      <c r="N19">
        <v>0</v>
      </c>
    </row>
    <row r="20" spans="1:14" x14ac:dyDescent="0.2">
      <c r="A20">
        <v>2005</v>
      </c>
      <c r="B20">
        <v>3</v>
      </c>
      <c r="C20">
        <v>12</v>
      </c>
      <c r="D20" t="s">
        <v>53</v>
      </c>
      <c r="E20" t="s">
        <v>59</v>
      </c>
      <c r="F20" t="s">
        <v>60</v>
      </c>
      <c r="G20">
        <v>7</v>
      </c>
      <c r="H20">
        <v>7</v>
      </c>
      <c r="I20">
        <v>1</v>
      </c>
      <c r="J20">
        <v>0</v>
      </c>
      <c r="K20">
        <v>0</v>
      </c>
      <c r="L20">
        <v>0</v>
      </c>
      <c r="M20">
        <v>0</v>
      </c>
      <c r="N20">
        <v>0</v>
      </c>
    </row>
    <row r="21" spans="1:14" x14ac:dyDescent="0.2">
      <c r="A21">
        <v>2005</v>
      </c>
      <c r="B21">
        <v>3</v>
      </c>
      <c r="C21">
        <v>21</v>
      </c>
      <c r="D21" t="s">
        <v>61</v>
      </c>
      <c r="E21" t="s">
        <v>62</v>
      </c>
      <c r="F21" t="s">
        <v>63</v>
      </c>
      <c r="G21">
        <v>9</v>
      </c>
      <c r="H21">
        <v>7</v>
      </c>
      <c r="I21">
        <v>0</v>
      </c>
      <c r="J21">
        <v>0</v>
      </c>
      <c r="K21">
        <v>0</v>
      </c>
      <c r="L21">
        <v>0</v>
      </c>
      <c r="M21">
        <v>1</v>
      </c>
      <c r="N21">
        <v>0</v>
      </c>
    </row>
    <row r="22" spans="1:14" x14ac:dyDescent="0.2">
      <c r="A22">
        <v>2006</v>
      </c>
      <c r="B22">
        <v>1</v>
      </c>
      <c r="C22">
        <v>30</v>
      </c>
      <c r="D22" t="s">
        <v>64</v>
      </c>
      <c r="E22" t="s">
        <v>65</v>
      </c>
      <c r="F22" t="s">
        <v>66</v>
      </c>
      <c r="G22">
        <v>7</v>
      </c>
      <c r="H22">
        <v>7</v>
      </c>
      <c r="I22">
        <v>1</v>
      </c>
      <c r="J22">
        <v>0</v>
      </c>
      <c r="K22">
        <v>0</v>
      </c>
      <c r="L22">
        <v>0</v>
      </c>
      <c r="M22">
        <v>0</v>
      </c>
      <c r="N22">
        <v>0</v>
      </c>
    </row>
    <row r="23" spans="1:14" x14ac:dyDescent="0.2">
      <c r="A23">
        <v>2006</v>
      </c>
      <c r="B23">
        <v>3</v>
      </c>
      <c r="C23">
        <v>24</v>
      </c>
      <c r="D23" t="s">
        <v>67</v>
      </c>
      <c r="E23" t="s">
        <v>68</v>
      </c>
      <c r="F23" t="s">
        <v>69</v>
      </c>
      <c r="G23">
        <v>6</v>
      </c>
      <c r="H23">
        <v>6</v>
      </c>
      <c r="I23">
        <v>0</v>
      </c>
      <c r="J23">
        <v>0</v>
      </c>
      <c r="K23">
        <v>0</v>
      </c>
      <c r="L23">
        <v>0</v>
      </c>
      <c r="M23">
        <v>1</v>
      </c>
      <c r="N23">
        <v>0</v>
      </c>
    </row>
    <row r="24" spans="1:14" x14ac:dyDescent="0.2">
      <c r="A24">
        <v>2006</v>
      </c>
      <c r="B24">
        <v>5</v>
      </c>
      <c r="C24">
        <v>21</v>
      </c>
      <c r="D24" t="s">
        <v>70</v>
      </c>
      <c r="E24" t="s">
        <v>71</v>
      </c>
      <c r="F24" t="s">
        <v>72</v>
      </c>
      <c r="G24">
        <v>5</v>
      </c>
      <c r="H24">
        <v>4</v>
      </c>
      <c r="I24">
        <v>1</v>
      </c>
      <c r="J24">
        <v>0</v>
      </c>
      <c r="K24">
        <v>0</v>
      </c>
      <c r="L24">
        <v>0</v>
      </c>
      <c r="M24">
        <v>0</v>
      </c>
      <c r="N24">
        <v>0</v>
      </c>
    </row>
    <row r="25" spans="1:14" x14ac:dyDescent="0.2">
      <c r="A25">
        <v>2006</v>
      </c>
      <c r="B25">
        <v>10</v>
      </c>
      <c r="C25">
        <v>2</v>
      </c>
      <c r="D25" t="s">
        <v>73</v>
      </c>
      <c r="E25" t="s">
        <v>74</v>
      </c>
      <c r="F25" t="s">
        <v>75</v>
      </c>
      <c r="G25">
        <v>5</v>
      </c>
      <c r="H25">
        <v>5</v>
      </c>
      <c r="I25">
        <v>0</v>
      </c>
      <c r="J25">
        <v>0</v>
      </c>
      <c r="K25">
        <v>0</v>
      </c>
      <c r="L25">
        <v>0</v>
      </c>
      <c r="M25">
        <v>1</v>
      </c>
      <c r="N25">
        <v>0</v>
      </c>
    </row>
    <row r="26" spans="1:14" x14ac:dyDescent="0.2">
      <c r="A26">
        <v>2007</v>
      </c>
      <c r="B26">
        <v>2</v>
      </c>
      <c r="C26">
        <v>12</v>
      </c>
      <c r="D26" t="s">
        <v>76</v>
      </c>
      <c r="E26" t="s">
        <v>77</v>
      </c>
      <c r="F26" t="s">
        <v>78</v>
      </c>
      <c r="G26">
        <v>5</v>
      </c>
      <c r="H26">
        <v>5</v>
      </c>
      <c r="I26">
        <v>0</v>
      </c>
      <c r="J26">
        <v>0</v>
      </c>
      <c r="K26">
        <v>0</v>
      </c>
      <c r="L26">
        <v>0</v>
      </c>
      <c r="M26">
        <v>1</v>
      </c>
      <c r="N26">
        <v>0</v>
      </c>
    </row>
    <row r="27" spans="1:14" x14ac:dyDescent="0.2">
      <c r="A27">
        <v>2007</v>
      </c>
      <c r="B27">
        <v>4</v>
      </c>
      <c r="C27">
        <v>16</v>
      </c>
      <c r="D27" t="s">
        <v>79</v>
      </c>
      <c r="E27" t="s">
        <v>80</v>
      </c>
      <c r="F27" t="s">
        <v>81</v>
      </c>
      <c r="G27">
        <v>32</v>
      </c>
      <c r="H27">
        <v>32</v>
      </c>
      <c r="I27">
        <v>1</v>
      </c>
      <c r="J27">
        <v>0</v>
      </c>
      <c r="K27">
        <v>0</v>
      </c>
      <c r="L27">
        <v>0</v>
      </c>
      <c r="M27">
        <v>0</v>
      </c>
      <c r="N27">
        <v>0</v>
      </c>
    </row>
    <row r="28" spans="1:14" x14ac:dyDescent="0.2">
      <c r="A28">
        <v>2007</v>
      </c>
      <c r="B28">
        <v>10</v>
      </c>
      <c r="C28">
        <v>7</v>
      </c>
      <c r="D28" t="s">
        <v>53</v>
      </c>
      <c r="E28" t="s">
        <v>82</v>
      </c>
      <c r="F28" t="s">
        <v>83</v>
      </c>
      <c r="G28">
        <v>6</v>
      </c>
      <c r="H28">
        <v>6</v>
      </c>
      <c r="I28">
        <v>0</v>
      </c>
      <c r="J28">
        <v>1</v>
      </c>
      <c r="K28">
        <v>0</v>
      </c>
      <c r="L28">
        <v>0</v>
      </c>
      <c r="M28">
        <v>0</v>
      </c>
      <c r="N28">
        <v>0</v>
      </c>
    </row>
    <row r="29" spans="1:14" x14ac:dyDescent="0.2">
      <c r="A29">
        <v>2007</v>
      </c>
      <c r="B29">
        <v>12</v>
      </c>
      <c r="C29">
        <v>5</v>
      </c>
      <c r="D29" t="s">
        <v>84</v>
      </c>
      <c r="E29" t="s">
        <v>85</v>
      </c>
      <c r="F29" t="s">
        <v>86</v>
      </c>
      <c r="G29">
        <v>8</v>
      </c>
      <c r="H29">
        <v>8</v>
      </c>
      <c r="I29">
        <v>0</v>
      </c>
      <c r="J29">
        <v>1</v>
      </c>
      <c r="K29">
        <v>0</v>
      </c>
      <c r="L29">
        <v>0</v>
      </c>
      <c r="M29">
        <v>0</v>
      </c>
      <c r="N29">
        <v>0</v>
      </c>
    </row>
    <row r="30" spans="1:14" x14ac:dyDescent="0.2">
      <c r="A30">
        <v>2008</v>
      </c>
      <c r="B30">
        <v>2</v>
      </c>
      <c r="C30">
        <v>7</v>
      </c>
      <c r="D30" t="s">
        <v>50</v>
      </c>
      <c r="E30" t="s">
        <v>87</v>
      </c>
      <c r="F30" t="s">
        <v>88</v>
      </c>
      <c r="G30">
        <v>6</v>
      </c>
      <c r="H30">
        <v>6</v>
      </c>
      <c r="I30">
        <v>1</v>
      </c>
      <c r="J30">
        <v>0</v>
      </c>
      <c r="K30">
        <v>0</v>
      </c>
      <c r="L30">
        <v>0</v>
      </c>
      <c r="M30">
        <v>0</v>
      </c>
      <c r="N30">
        <v>0</v>
      </c>
    </row>
    <row r="31" spans="1:14" x14ac:dyDescent="0.2">
      <c r="A31">
        <v>2008</v>
      </c>
      <c r="B31">
        <v>2</v>
      </c>
      <c r="C31">
        <v>14</v>
      </c>
      <c r="D31" t="s">
        <v>33</v>
      </c>
      <c r="E31" t="s">
        <v>89</v>
      </c>
      <c r="F31" t="s">
        <v>90</v>
      </c>
      <c r="G31">
        <v>5</v>
      </c>
      <c r="H31">
        <v>5</v>
      </c>
      <c r="I31">
        <v>0</v>
      </c>
      <c r="J31">
        <v>0</v>
      </c>
      <c r="K31">
        <v>0</v>
      </c>
      <c r="L31">
        <v>0</v>
      </c>
      <c r="M31">
        <v>1</v>
      </c>
      <c r="N31">
        <v>0</v>
      </c>
    </row>
    <row r="32" spans="1:14" x14ac:dyDescent="0.2">
      <c r="A32">
        <v>2008</v>
      </c>
      <c r="B32">
        <v>3</v>
      </c>
      <c r="C32">
        <v>18</v>
      </c>
      <c r="D32" t="s">
        <v>64</v>
      </c>
      <c r="E32" t="s">
        <v>91</v>
      </c>
      <c r="F32" t="s">
        <v>92</v>
      </c>
      <c r="G32">
        <v>4</v>
      </c>
      <c r="H32">
        <v>4</v>
      </c>
      <c r="I32">
        <v>1</v>
      </c>
      <c r="J32">
        <v>0</v>
      </c>
      <c r="K32">
        <v>0</v>
      </c>
      <c r="L32">
        <v>0</v>
      </c>
      <c r="M32">
        <v>0</v>
      </c>
      <c r="N32">
        <v>0</v>
      </c>
    </row>
    <row r="33" spans="1:14" x14ac:dyDescent="0.2">
      <c r="A33">
        <v>2008</v>
      </c>
      <c r="B33">
        <v>6</v>
      </c>
      <c r="C33">
        <v>25</v>
      </c>
      <c r="D33" t="s">
        <v>93</v>
      </c>
      <c r="E33" t="s">
        <v>94</v>
      </c>
      <c r="F33" t="s">
        <v>95</v>
      </c>
      <c r="G33">
        <v>5</v>
      </c>
      <c r="H33">
        <v>5</v>
      </c>
      <c r="I33">
        <v>1</v>
      </c>
      <c r="J33">
        <v>0</v>
      </c>
      <c r="K33">
        <v>0</v>
      </c>
      <c r="L33">
        <v>0</v>
      </c>
      <c r="M33">
        <v>0</v>
      </c>
      <c r="N33">
        <v>0</v>
      </c>
    </row>
    <row r="34" spans="1:14" x14ac:dyDescent="0.2">
      <c r="A34">
        <v>2009</v>
      </c>
      <c r="B34">
        <v>3</v>
      </c>
      <c r="C34">
        <v>29</v>
      </c>
      <c r="D34" t="s">
        <v>96</v>
      </c>
      <c r="E34" t="s">
        <v>97</v>
      </c>
      <c r="F34" t="s">
        <v>98</v>
      </c>
      <c r="G34">
        <v>8</v>
      </c>
      <c r="H34">
        <v>8</v>
      </c>
      <c r="I34">
        <v>0</v>
      </c>
      <c r="J34">
        <v>0</v>
      </c>
      <c r="K34">
        <v>0</v>
      </c>
      <c r="L34">
        <v>0</v>
      </c>
      <c r="M34">
        <v>1</v>
      </c>
      <c r="N34">
        <v>0</v>
      </c>
    </row>
    <row r="35" spans="1:14" x14ac:dyDescent="0.2">
      <c r="A35">
        <v>2009</v>
      </c>
      <c r="B35">
        <v>4</v>
      </c>
      <c r="C35">
        <v>3</v>
      </c>
      <c r="D35" t="s">
        <v>99</v>
      </c>
      <c r="E35" t="s">
        <v>100</v>
      </c>
      <c r="F35" t="s">
        <v>101</v>
      </c>
      <c r="G35">
        <v>13</v>
      </c>
      <c r="H35">
        <v>13</v>
      </c>
      <c r="I35">
        <v>1</v>
      </c>
      <c r="J35">
        <v>0</v>
      </c>
      <c r="K35">
        <v>0</v>
      </c>
      <c r="L35">
        <v>0</v>
      </c>
      <c r="M35">
        <v>0</v>
      </c>
      <c r="N35">
        <v>0</v>
      </c>
    </row>
    <row r="36" spans="1:14" x14ac:dyDescent="0.2">
      <c r="A36">
        <v>2009</v>
      </c>
      <c r="B36">
        <v>11</v>
      </c>
      <c r="C36">
        <v>5</v>
      </c>
      <c r="D36" t="s">
        <v>21</v>
      </c>
      <c r="E36" t="s">
        <v>102</v>
      </c>
      <c r="F36" t="s">
        <v>103</v>
      </c>
      <c r="G36">
        <v>13</v>
      </c>
      <c r="H36">
        <v>13</v>
      </c>
      <c r="I36">
        <v>1</v>
      </c>
      <c r="J36">
        <v>0</v>
      </c>
      <c r="K36">
        <v>0</v>
      </c>
      <c r="L36">
        <v>0</v>
      </c>
      <c r="M36">
        <v>0</v>
      </c>
      <c r="N36">
        <v>0</v>
      </c>
    </row>
    <row r="37" spans="1:14" x14ac:dyDescent="0.2">
      <c r="A37">
        <v>2009</v>
      </c>
      <c r="B37">
        <v>11</v>
      </c>
      <c r="C37">
        <v>29</v>
      </c>
      <c r="D37" t="s">
        <v>67</v>
      </c>
      <c r="E37" t="s">
        <v>104</v>
      </c>
      <c r="F37" t="s">
        <v>105</v>
      </c>
      <c r="G37">
        <v>4</v>
      </c>
      <c r="H37">
        <v>4</v>
      </c>
      <c r="I37">
        <v>1</v>
      </c>
      <c r="J37">
        <v>0</v>
      </c>
      <c r="K37">
        <v>0</v>
      </c>
      <c r="L37">
        <v>0</v>
      </c>
      <c r="M37">
        <v>0</v>
      </c>
      <c r="N37">
        <v>0</v>
      </c>
    </row>
    <row r="38" spans="1:14" x14ac:dyDescent="0.2">
      <c r="A38">
        <v>2010</v>
      </c>
      <c r="B38">
        <v>6</v>
      </c>
      <c r="C38">
        <v>6</v>
      </c>
      <c r="D38" t="s">
        <v>27</v>
      </c>
      <c r="E38" t="s">
        <v>106</v>
      </c>
      <c r="F38" t="s">
        <v>107</v>
      </c>
      <c r="G38">
        <v>4</v>
      </c>
      <c r="H38">
        <v>4</v>
      </c>
      <c r="I38">
        <v>1</v>
      </c>
      <c r="J38">
        <v>0</v>
      </c>
      <c r="K38">
        <v>0</v>
      </c>
      <c r="L38">
        <v>0</v>
      </c>
      <c r="M38">
        <v>0</v>
      </c>
      <c r="N38">
        <v>0</v>
      </c>
    </row>
    <row r="39" spans="1:14" x14ac:dyDescent="0.2">
      <c r="A39">
        <v>2010</v>
      </c>
      <c r="B39">
        <v>8</v>
      </c>
      <c r="C39">
        <v>3</v>
      </c>
      <c r="D39" t="s">
        <v>6</v>
      </c>
      <c r="E39" t="s">
        <v>108</v>
      </c>
      <c r="F39" t="s">
        <v>109</v>
      </c>
      <c r="G39">
        <v>8</v>
      </c>
      <c r="H39">
        <v>8</v>
      </c>
      <c r="I39">
        <v>1</v>
      </c>
      <c r="J39">
        <v>0</v>
      </c>
      <c r="K39">
        <v>0</v>
      </c>
      <c r="L39">
        <v>0</v>
      </c>
      <c r="M39">
        <v>0</v>
      </c>
      <c r="N39">
        <v>0</v>
      </c>
    </row>
    <row r="40" spans="1:14" x14ac:dyDescent="0.2">
      <c r="A40">
        <v>2011</v>
      </c>
      <c r="B40">
        <v>1</v>
      </c>
      <c r="C40">
        <v>8</v>
      </c>
      <c r="D40" t="s">
        <v>110</v>
      </c>
      <c r="E40" t="s">
        <v>111</v>
      </c>
      <c r="F40" t="s">
        <v>112</v>
      </c>
      <c r="G40">
        <v>6</v>
      </c>
      <c r="H40">
        <v>6</v>
      </c>
      <c r="I40">
        <v>1</v>
      </c>
      <c r="J40">
        <v>0</v>
      </c>
      <c r="K40">
        <v>0</v>
      </c>
      <c r="L40">
        <v>0</v>
      </c>
      <c r="M40">
        <v>0</v>
      </c>
      <c r="N40">
        <v>0</v>
      </c>
    </row>
    <row r="41" spans="1:14" x14ac:dyDescent="0.2">
      <c r="A41">
        <v>2011</v>
      </c>
      <c r="B41">
        <v>9</v>
      </c>
      <c r="C41">
        <v>6</v>
      </c>
      <c r="D41" t="s">
        <v>15</v>
      </c>
      <c r="E41" t="s">
        <v>113</v>
      </c>
      <c r="F41" t="s">
        <v>114</v>
      </c>
      <c r="G41">
        <v>4</v>
      </c>
      <c r="H41">
        <v>4</v>
      </c>
      <c r="I41">
        <v>0</v>
      </c>
      <c r="J41">
        <v>0</v>
      </c>
      <c r="K41">
        <v>0</v>
      </c>
      <c r="L41">
        <v>1</v>
      </c>
      <c r="M41">
        <v>0</v>
      </c>
      <c r="N41">
        <v>0</v>
      </c>
    </row>
    <row r="42" spans="1:14" x14ac:dyDescent="0.2">
      <c r="A42">
        <v>2011</v>
      </c>
      <c r="B42">
        <v>10</v>
      </c>
      <c r="C42">
        <v>12</v>
      </c>
      <c r="D42" t="s">
        <v>64</v>
      </c>
      <c r="E42" t="s">
        <v>115</v>
      </c>
      <c r="F42" t="s">
        <v>116</v>
      </c>
      <c r="G42">
        <v>8</v>
      </c>
      <c r="H42">
        <v>8</v>
      </c>
      <c r="I42">
        <v>1</v>
      </c>
      <c r="J42">
        <v>0</v>
      </c>
      <c r="K42">
        <v>0</v>
      </c>
      <c r="L42">
        <v>0</v>
      </c>
      <c r="M42">
        <v>0</v>
      </c>
      <c r="N42">
        <v>0</v>
      </c>
    </row>
    <row r="43" spans="1:14" x14ac:dyDescent="0.2">
      <c r="A43">
        <v>2012</v>
      </c>
      <c r="B43">
        <v>2</v>
      </c>
      <c r="C43">
        <v>20</v>
      </c>
      <c r="D43" t="s">
        <v>18</v>
      </c>
      <c r="E43" t="s">
        <v>117</v>
      </c>
      <c r="F43" t="s">
        <v>118</v>
      </c>
      <c r="G43">
        <v>4</v>
      </c>
      <c r="H43">
        <v>4</v>
      </c>
      <c r="I43">
        <v>1</v>
      </c>
      <c r="J43">
        <v>0</v>
      </c>
      <c r="K43">
        <v>0</v>
      </c>
      <c r="L43">
        <v>0</v>
      </c>
      <c r="M43">
        <v>0</v>
      </c>
      <c r="N43">
        <v>0</v>
      </c>
    </row>
    <row r="44" spans="1:14" x14ac:dyDescent="0.2">
      <c r="A44">
        <v>2012</v>
      </c>
      <c r="B44">
        <v>4</v>
      </c>
      <c r="C44">
        <v>2</v>
      </c>
      <c r="D44" t="s">
        <v>64</v>
      </c>
      <c r="E44" t="s">
        <v>119</v>
      </c>
      <c r="F44" t="s">
        <v>120</v>
      </c>
      <c r="G44">
        <v>7</v>
      </c>
      <c r="H44">
        <v>7</v>
      </c>
      <c r="I44">
        <v>1</v>
      </c>
      <c r="J44">
        <v>0</v>
      </c>
      <c r="K44">
        <v>0</v>
      </c>
      <c r="L44">
        <v>0</v>
      </c>
      <c r="M44">
        <v>0</v>
      </c>
      <c r="N44">
        <v>0</v>
      </c>
    </row>
    <row r="45" spans="1:14" x14ac:dyDescent="0.2">
      <c r="A45">
        <v>2012</v>
      </c>
      <c r="B45">
        <v>5</v>
      </c>
      <c r="C45">
        <v>30</v>
      </c>
      <c r="D45" t="s">
        <v>67</v>
      </c>
      <c r="E45" t="s">
        <v>121</v>
      </c>
      <c r="F45" t="s">
        <v>122</v>
      </c>
      <c r="G45">
        <v>5</v>
      </c>
      <c r="H45">
        <v>5</v>
      </c>
      <c r="I45">
        <v>1</v>
      </c>
      <c r="J45">
        <v>0</v>
      </c>
      <c r="K45">
        <v>0</v>
      </c>
      <c r="L45">
        <v>0</v>
      </c>
      <c r="M45">
        <v>0</v>
      </c>
      <c r="N45">
        <v>0</v>
      </c>
    </row>
    <row r="46" spans="1:14" x14ac:dyDescent="0.2">
      <c r="A46">
        <v>2012</v>
      </c>
      <c r="B46">
        <v>7</v>
      </c>
      <c r="C46">
        <v>20</v>
      </c>
      <c r="D46" t="s">
        <v>12</v>
      </c>
      <c r="E46" t="s">
        <v>123</v>
      </c>
      <c r="F46" t="s">
        <v>124</v>
      </c>
      <c r="G46">
        <v>12</v>
      </c>
      <c r="H46">
        <v>12</v>
      </c>
      <c r="I46">
        <v>0</v>
      </c>
      <c r="J46">
        <v>0</v>
      </c>
      <c r="K46">
        <v>0</v>
      </c>
      <c r="L46">
        <v>0</v>
      </c>
      <c r="M46">
        <v>0</v>
      </c>
      <c r="N46">
        <v>1</v>
      </c>
    </row>
    <row r="47" spans="1:14" x14ac:dyDescent="0.2">
      <c r="A47">
        <v>2012</v>
      </c>
      <c r="B47">
        <v>8</v>
      </c>
      <c r="C47">
        <v>5</v>
      </c>
      <c r="D47" t="s">
        <v>53</v>
      </c>
      <c r="E47" t="s">
        <v>125</v>
      </c>
      <c r="F47" t="s">
        <v>126</v>
      </c>
      <c r="G47">
        <v>6</v>
      </c>
      <c r="H47">
        <v>6</v>
      </c>
      <c r="I47">
        <v>1</v>
      </c>
      <c r="J47">
        <v>0</v>
      </c>
      <c r="K47">
        <v>0</v>
      </c>
      <c r="L47">
        <v>0</v>
      </c>
      <c r="M47">
        <v>0</v>
      </c>
      <c r="N47">
        <v>0</v>
      </c>
    </row>
    <row r="48" spans="1:14" x14ac:dyDescent="0.2">
      <c r="A48">
        <v>2012</v>
      </c>
      <c r="B48">
        <v>9</v>
      </c>
      <c r="C48">
        <v>27</v>
      </c>
      <c r="D48" t="s">
        <v>61</v>
      </c>
      <c r="E48" t="s">
        <v>127</v>
      </c>
      <c r="F48" t="s">
        <v>128</v>
      </c>
      <c r="G48">
        <v>6</v>
      </c>
      <c r="H48">
        <v>6</v>
      </c>
      <c r="I48">
        <v>1</v>
      </c>
      <c r="J48">
        <v>0</v>
      </c>
      <c r="K48">
        <v>0</v>
      </c>
      <c r="L48">
        <v>0</v>
      </c>
      <c r="M48">
        <v>0</v>
      </c>
      <c r="N48">
        <v>0</v>
      </c>
    </row>
    <row r="49" spans="1:14" x14ac:dyDescent="0.2">
      <c r="A49">
        <v>2012</v>
      </c>
      <c r="B49">
        <v>12</v>
      </c>
      <c r="C49">
        <v>14</v>
      </c>
      <c r="D49" t="s">
        <v>6</v>
      </c>
      <c r="E49" t="s">
        <v>129</v>
      </c>
      <c r="F49" t="s">
        <v>130</v>
      </c>
      <c r="G49">
        <v>27</v>
      </c>
      <c r="H49">
        <v>26</v>
      </c>
      <c r="I49">
        <v>0</v>
      </c>
      <c r="J49">
        <v>0</v>
      </c>
      <c r="K49">
        <v>0</v>
      </c>
      <c r="L49">
        <v>1</v>
      </c>
      <c r="M49">
        <v>0</v>
      </c>
      <c r="N49">
        <v>0</v>
      </c>
    </row>
    <row r="50" spans="1:14" x14ac:dyDescent="0.2">
      <c r="A50">
        <v>2013</v>
      </c>
      <c r="B50">
        <v>5</v>
      </c>
      <c r="C50">
        <v>4</v>
      </c>
      <c r="D50" t="s">
        <v>131</v>
      </c>
      <c r="E50" t="s">
        <v>132</v>
      </c>
      <c r="F50" t="s">
        <v>133</v>
      </c>
      <c r="G50">
        <v>4</v>
      </c>
      <c r="H50">
        <v>4</v>
      </c>
      <c r="I50">
        <v>1</v>
      </c>
      <c r="J50">
        <v>0</v>
      </c>
      <c r="K50">
        <v>0</v>
      </c>
      <c r="L50">
        <v>0</v>
      </c>
      <c r="M50">
        <v>0</v>
      </c>
      <c r="N50">
        <v>0</v>
      </c>
    </row>
    <row r="51" spans="1:14" x14ac:dyDescent="0.2">
      <c r="A51">
        <v>2013</v>
      </c>
      <c r="B51">
        <v>9</v>
      </c>
      <c r="C51">
        <v>16</v>
      </c>
      <c r="D51" t="s">
        <v>134</v>
      </c>
      <c r="E51" t="s">
        <v>67</v>
      </c>
      <c r="F51" t="s">
        <v>135</v>
      </c>
      <c r="G51">
        <v>12</v>
      </c>
      <c r="H51">
        <v>12</v>
      </c>
      <c r="I51">
        <v>0</v>
      </c>
      <c r="J51">
        <v>0</v>
      </c>
      <c r="K51">
        <v>0</v>
      </c>
      <c r="L51">
        <v>0</v>
      </c>
      <c r="M51">
        <v>1</v>
      </c>
      <c r="N51">
        <v>0</v>
      </c>
    </row>
    <row r="52" spans="1:14" x14ac:dyDescent="0.2">
      <c r="A52">
        <v>2014</v>
      </c>
      <c r="B52">
        <v>2</v>
      </c>
      <c r="C52">
        <v>20</v>
      </c>
      <c r="D52" t="s">
        <v>64</v>
      </c>
      <c r="E52" t="s">
        <v>136</v>
      </c>
      <c r="F52" t="s">
        <v>137</v>
      </c>
      <c r="G52">
        <v>4</v>
      </c>
      <c r="H52">
        <v>4</v>
      </c>
      <c r="I52">
        <v>1</v>
      </c>
      <c r="J52">
        <v>0</v>
      </c>
      <c r="K52">
        <v>0</v>
      </c>
      <c r="L52">
        <v>0</v>
      </c>
      <c r="M52">
        <v>0</v>
      </c>
      <c r="N52">
        <v>0</v>
      </c>
    </row>
    <row r="53" spans="1:14" x14ac:dyDescent="0.2">
      <c r="A53">
        <v>2014</v>
      </c>
      <c r="B53">
        <v>10</v>
      </c>
      <c r="C53">
        <v>24</v>
      </c>
      <c r="D53" t="s">
        <v>67</v>
      </c>
      <c r="E53" t="s">
        <v>138</v>
      </c>
      <c r="F53" t="s">
        <v>139</v>
      </c>
      <c r="G53">
        <v>4</v>
      </c>
      <c r="H53">
        <v>4</v>
      </c>
      <c r="I53">
        <v>1</v>
      </c>
      <c r="J53">
        <v>0</v>
      </c>
      <c r="K53">
        <v>0</v>
      </c>
      <c r="L53">
        <v>0</v>
      </c>
      <c r="M53">
        <v>0</v>
      </c>
      <c r="N53">
        <v>0</v>
      </c>
    </row>
    <row r="54" spans="1:14" x14ac:dyDescent="0.2">
      <c r="A54">
        <v>2015</v>
      </c>
      <c r="B54">
        <v>6</v>
      </c>
      <c r="C54">
        <v>17</v>
      </c>
      <c r="D54" t="s">
        <v>140</v>
      </c>
      <c r="E54" t="s">
        <v>141</v>
      </c>
      <c r="F54" t="s">
        <v>142</v>
      </c>
      <c r="G54">
        <v>9</v>
      </c>
      <c r="H54">
        <v>9</v>
      </c>
      <c r="I54">
        <v>1</v>
      </c>
      <c r="J54">
        <v>0</v>
      </c>
      <c r="K54">
        <v>0</v>
      </c>
      <c r="L54">
        <v>0</v>
      </c>
      <c r="M54">
        <v>0</v>
      </c>
      <c r="N54">
        <v>0</v>
      </c>
    </row>
    <row r="55" spans="1:14" x14ac:dyDescent="0.2">
      <c r="A55">
        <v>2015</v>
      </c>
      <c r="B55">
        <v>7</v>
      </c>
      <c r="C55">
        <v>16</v>
      </c>
      <c r="D55" t="s">
        <v>143</v>
      </c>
      <c r="E55" t="s">
        <v>144</v>
      </c>
      <c r="F55" t="s">
        <v>145</v>
      </c>
      <c r="G55">
        <v>5</v>
      </c>
      <c r="H55">
        <v>5</v>
      </c>
      <c r="I55">
        <v>0</v>
      </c>
      <c r="J55">
        <v>0</v>
      </c>
      <c r="K55">
        <v>0</v>
      </c>
      <c r="L55">
        <v>0</v>
      </c>
      <c r="M55">
        <v>0</v>
      </c>
      <c r="N55">
        <v>1</v>
      </c>
    </row>
    <row r="56" spans="1:14" x14ac:dyDescent="0.2">
      <c r="A56">
        <v>2015</v>
      </c>
      <c r="B56">
        <v>10</v>
      </c>
      <c r="C56">
        <v>1</v>
      </c>
      <c r="D56" t="s">
        <v>146</v>
      </c>
      <c r="E56" t="s">
        <v>147</v>
      </c>
      <c r="F56" t="s">
        <v>148</v>
      </c>
      <c r="G56">
        <v>9</v>
      </c>
      <c r="H56">
        <v>9</v>
      </c>
      <c r="I56">
        <v>1</v>
      </c>
      <c r="J56">
        <v>0</v>
      </c>
      <c r="K56">
        <v>0</v>
      </c>
      <c r="L56">
        <v>0</v>
      </c>
      <c r="M56">
        <v>0</v>
      </c>
      <c r="N56">
        <v>0</v>
      </c>
    </row>
    <row r="57" spans="1:14" x14ac:dyDescent="0.2">
      <c r="A57">
        <v>2015</v>
      </c>
      <c r="B57">
        <v>12</v>
      </c>
      <c r="C57">
        <v>2</v>
      </c>
      <c r="D57" t="s">
        <v>64</v>
      </c>
      <c r="E57" t="s">
        <v>149</v>
      </c>
      <c r="F57" t="s">
        <v>150</v>
      </c>
      <c r="G57">
        <v>14</v>
      </c>
      <c r="H57">
        <v>14</v>
      </c>
      <c r="I57">
        <v>0</v>
      </c>
      <c r="J57">
        <v>0</v>
      </c>
      <c r="K57">
        <v>0</v>
      </c>
      <c r="L57">
        <v>1</v>
      </c>
      <c r="M57">
        <v>0</v>
      </c>
      <c r="N57">
        <v>0</v>
      </c>
    </row>
    <row r="58" spans="1:14" x14ac:dyDescent="0.2">
      <c r="A58">
        <v>2016</v>
      </c>
      <c r="B58">
        <v>2</v>
      </c>
      <c r="C58">
        <v>20</v>
      </c>
      <c r="D58" t="s">
        <v>151</v>
      </c>
      <c r="E58" t="s">
        <v>152</v>
      </c>
      <c r="F58" t="s">
        <v>153</v>
      </c>
      <c r="G58">
        <v>6</v>
      </c>
      <c r="H58">
        <v>6</v>
      </c>
      <c r="I58">
        <v>1</v>
      </c>
      <c r="J58">
        <v>0</v>
      </c>
      <c r="K58">
        <v>0</v>
      </c>
      <c r="L58">
        <v>0</v>
      </c>
      <c r="M58">
        <v>0</v>
      </c>
      <c r="N58">
        <v>0</v>
      </c>
    </row>
    <row r="59" spans="1:14" x14ac:dyDescent="0.2">
      <c r="A59">
        <v>2016</v>
      </c>
      <c r="B59">
        <v>6</v>
      </c>
      <c r="C59">
        <v>12</v>
      </c>
      <c r="D59" t="s">
        <v>27</v>
      </c>
      <c r="E59" t="s">
        <v>154</v>
      </c>
      <c r="F59" t="s">
        <v>155</v>
      </c>
      <c r="G59">
        <v>49</v>
      </c>
      <c r="H59">
        <v>49</v>
      </c>
      <c r="I59">
        <v>0</v>
      </c>
      <c r="J59">
        <v>0</v>
      </c>
      <c r="K59">
        <v>0</v>
      </c>
      <c r="L59">
        <v>1</v>
      </c>
      <c r="M59">
        <v>0</v>
      </c>
      <c r="N59">
        <v>0</v>
      </c>
    </row>
    <row r="60" spans="1:14" x14ac:dyDescent="0.2">
      <c r="A60">
        <v>2016</v>
      </c>
      <c r="B60">
        <v>7</v>
      </c>
      <c r="C60">
        <v>7</v>
      </c>
      <c r="D60" t="s">
        <v>21</v>
      </c>
      <c r="E60" t="s">
        <v>156</v>
      </c>
      <c r="F60" t="s">
        <v>157</v>
      </c>
      <c r="G60">
        <v>5</v>
      </c>
      <c r="H60">
        <v>5</v>
      </c>
      <c r="I60">
        <v>0</v>
      </c>
      <c r="J60">
        <v>0</v>
      </c>
      <c r="K60">
        <v>0</v>
      </c>
      <c r="L60">
        <v>1</v>
      </c>
      <c r="M60">
        <v>0</v>
      </c>
      <c r="N60">
        <v>0</v>
      </c>
    </row>
    <row r="61" spans="1:14" x14ac:dyDescent="0.2">
      <c r="A61">
        <v>2016</v>
      </c>
      <c r="B61">
        <v>9</v>
      </c>
      <c r="C61">
        <v>23</v>
      </c>
      <c r="D61" t="s">
        <v>67</v>
      </c>
      <c r="E61" t="s">
        <v>158</v>
      </c>
      <c r="F61" t="s">
        <v>159</v>
      </c>
      <c r="G61">
        <v>5</v>
      </c>
      <c r="H61">
        <v>5</v>
      </c>
      <c r="I61">
        <v>0</v>
      </c>
      <c r="J61">
        <v>1</v>
      </c>
      <c r="K61">
        <v>0</v>
      </c>
      <c r="L61">
        <v>0</v>
      </c>
      <c r="M61">
        <v>0</v>
      </c>
      <c r="N61">
        <v>0</v>
      </c>
    </row>
    <row r="62" spans="1:14" x14ac:dyDescent="0.2">
      <c r="A62">
        <v>2017</v>
      </c>
      <c r="B62">
        <v>1</v>
      </c>
      <c r="C62">
        <v>6</v>
      </c>
      <c r="D62" t="s">
        <v>27</v>
      </c>
      <c r="E62" t="s">
        <v>160</v>
      </c>
      <c r="F62" t="s">
        <v>161</v>
      </c>
      <c r="G62">
        <v>5</v>
      </c>
      <c r="H62">
        <v>5</v>
      </c>
      <c r="I62">
        <v>1</v>
      </c>
      <c r="J62">
        <v>0</v>
      </c>
      <c r="K62">
        <v>0</v>
      </c>
      <c r="L62">
        <v>0</v>
      </c>
      <c r="M62">
        <v>0</v>
      </c>
      <c r="N62">
        <v>0</v>
      </c>
    </row>
    <row r="63" spans="1:14" x14ac:dyDescent="0.2">
      <c r="A63">
        <v>2017</v>
      </c>
      <c r="B63">
        <v>6</v>
      </c>
      <c r="C63">
        <v>5</v>
      </c>
      <c r="D63" t="s">
        <v>27</v>
      </c>
      <c r="E63" t="s">
        <v>154</v>
      </c>
      <c r="F63" t="s">
        <v>162</v>
      </c>
      <c r="G63">
        <v>5</v>
      </c>
      <c r="H63">
        <v>5</v>
      </c>
      <c r="I63">
        <v>1</v>
      </c>
      <c r="J63">
        <v>0</v>
      </c>
      <c r="K63">
        <v>0</v>
      </c>
      <c r="L63">
        <v>0</v>
      </c>
      <c r="M63">
        <v>0</v>
      </c>
      <c r="N63">
        <v>0</v>
      </c>
    </row>
    <row r="64" spans="1:14" x14ac:dyDescent="0.2">
      <c r="A64">
        <v>2017</v>
      </c>
      <c r="B64">
        <v>10</v>
      </c>
      <c r="C64">
        <v>1</v>
      </c>
      <c r="D64" t="s">
        <v>15</v>
      </c>
      <c r="E64" t="s">
        <v>16</v>
      </c>
      <c r="F64" t="s">
        <v>163</v>
      </c>
      <c r="G64">
        <v>58</v>
      </c>
      <c r="H64">
        <v>58</v>
      </c>
      <c r="I64">
        <v>0</v>
      </c>
      <c r="J64">
        <v>0</v>
      </c>
      <c r="K64">
        <v>0</v>
      </c>
      <c r="L64">
        <v>1</v>
      </c>
      <c r="M64">
        <v>0</v>
      </c>
      <c r="N64">
        <v>0</v>
      </c>
    </row>
    <row r="65" spans="1:14" x14ac:dyDescent="0.2">
      <c r="A65">
        <v>2017</v>
      </c>
      <c r="B65">
        <v>11</v>
      </c>
      <c r="C65">
        <v>5</v>
      </c>
      <c r="D65" t="s">
        <v>21</v>
      </c>
      <c r="E65" t="s">
        <v>164</v>
      </c>
      <c r="F65" t="s">
        <v>165</v>
      </c>
      <c r="G65">
        <v>26</v>
      </c>
      <c r="H65">
        <v>26</v>
      </c>
      <c r="I65">
        <v>0</v>
      </c>
      <c r="J65">
        <v>1</v>
      </c>
      <c r="K65">
        <v>0</v>
      </c>
      <c r="L65">
        <v>0</v>
      </c>
      <c r="M65">
        <v>0</v>
      </c>
      <c r="N65">
        <v>0</v>
      </c>
    </row>
    <row r="66" spans="1:14" x14ac:dyDescent="0.2">
      <c r="A66">
        <v>2018</v>
      </c>
      <c r="B66">
        <v>1</v>
      </c>
      <c r="C66">
        <v>28</v>
      </c>
      <c r="D66" t="s">
        <v>73</v>
      </c>
      <c r="E66" t="s">
        <v>166</v>
      </c>
      <c r="F66" t="s">
        <v>167</v>
      </c>
      <c r="G66">
        <v>4</v>
      </c>
      <c r="H66">
        <v>4</v>
      </c>
      <c r="I66">
        <v>0</v>
      </c>
      <c r="J66">
        <v>0</v>
      </c>
      <c r="K66">
        <v>0</v>
      </c>
      <c r="L66">
        <v>1</v>
      </c>
      <c r="M66">
        <v>0</v>
      </c>
      <c r="N66">
        <v>0</v>
      </c>
    </row>
    <row r="67" spans="1:14" x14ac:dyDescent="0.2">
      <c r="A67">
        <v>2018</v>
      </c>
      <c r="B67">
        <v>2</v>
      </c>
      <c r="C67">
        <v>14</v>
      </c>
      <c r="D67" t="s">
        <v>27</v>
      </c>
      <c r="E67" t="s">
        <v>168</v>
      </c>
      <c r="F67" t="s">
        <v>169</v>
      </c>
      <c r="G67">
        <v>17</v>
      </c>
      <c r="H67">
        <v>17</v>
      </c>
      <c r="I67">
        <v>0</v>
      </c>
      <c r="J67">
        <v>1</v>
      </c>
      <c r="K67">
        <v>0</v>
      </c>
      <c r="L67">
        <v>0</v>
      </c>
      <c r="M67">
        <v>0</v>
      </c>
      <c r="N67">
        <v>0</v>
      </c>
    </row>
    <row r="68" spans="1:14" x14ac:dyDescent="0.2">
      <c r="A68">
        <v>2018</v>
      </c>
      <c r="B68">
        <v>4</v>
      </c>
      <c r="C68">
        <v>22</v>
      </c>
      <c r="D68" t="s">
        <v>143</v>
      </c>
      <c r="E68" t="s">
        <v>170</v>
      </c>
      <c r="F68" t="s">
        <v>171</v>
      </c>
      <c r="G68">
        <v>4</v>
      </c>
      <c r="H68">
        <v>4</v>
      </c>
      <c r="I68">
        <v>0</v>
      </c>
      <c r="J68">
        <v>1</v>
      </c>
      <c r="K68">
        <v>0</v>
      </c>
      <c r="L68">
        <v>0</v>
      </c>
      <c r="M68">
        <v>0</v>
      </c>
      <c r="N68">
        <v>0</v>
      </c>
    </row>
    <row r="69" spans="1:14" x14ac:dyDescent="0.2">
      <c r="A69">
        <v>2018</v>
      </c>
      <c r="B69">
        <v>5</v>
      </c>
      <c r="C69">
        <v>18</v>
      </c>
      <c r="D69" t="s">
        <v>21</v>
      </c>
      <c r="E69" t="s">
        <v>172</v>
      </c>
      <c r="F69" t="s">
        <v>173</v>
      </c>
      <c r="G69">
        <v>10</v>
      </c>
      <c r="H69">
        <v>10</v>
      </c>
      <c r="I69">
        <v>0</v>
      </c>
      <c r="J69">
        <v>0</v>
      </c>
      <c r="K69">
        <v>0</v>
      </c>
      <c r="L69">
        <v>0</v>
      </c>
      <c r="M69">
        <v>1</v>
      </c>
      <c r="N69">
        <v>0</v>
      </c>
    </row>
    <row r="70" spans="1:14" x14ac:dyDescent="0.2">
      <c r="A70">
        <v>2018</v>
      </c>
      <c r="B70">
        <v>6</v>
      </c>
      <c r="C70">
        <v>28</v>
      </c>
      <c r="D70" t="s">
        <v>174</v>
      </c>
      <c r="E70" t="s">
        <v>175</v>
      </c>
      <c r="F70" t="s">
        <v>176</v>
      </c>
      <c r="G70">
        <v>5</v>
      </c>
      <c r="H70">
        <v>5</v>
      </c>
      <c r="I70">
        <v>0</v>
      </c>
      <c r="J70">
        <v>0</v>
      </c>
      <c r="K70">
        <v>1</v>
      </c>
      <c r="L70">
        <v>0</v>
      </c>
      <c r="M70">
        <v>0</v>
      </c>
      <c r="N70">
        <v>0</v>
      </c>
    </row>
    <row r="71" spans="1:14" x14ac:dyDescent="0.2">
      <c r="A71">
        <v>2018</v>
      </c>
      <c r="B71">
        <v>10</v>
      </c>
      <c r="C71">
        <v>27</v>
      </c>
      <c r="D71" t="s">
        <v>73</v>
      </c>
      <c r="E71" t="s">
        <v>177</v>
      </c>
      <c r="F71" t="s">
        <v>178</v>
      </c>
      <c r="G71">
        <v>11</v>
      </c>
      <c r="H71">
        <v>11</v>
      </c>
      <c r="I71">
        <v>0</v>
      </c>
      <c r="J71">
        <v>0</v>
      </c>
      <c r="K71">
        <v>0</v>
      </c>
      <c r="L71">
        <v>1</v>
      </c>
      <c r="M71">
        <v>0</v>
      </c>
      <c r="N71">
        <v>0</v>
      </c>
    </row>
    <row r="72" spans="1:14" x14ac:dyDescent="0.2">
      <c r="A72">
        <v>2018</v>
      </c>
      <c r="B72">
        <v>11</v>
      </c>
      <c r="C72">
        <v>7</v>
      </c>
      <c r="D72" t="s">
        <v>64</v>
      </c>
      <c r="E72" t="s">
        <v>179</v>
      </c>
      <c r="F72" t="s">
        <v>180</v>
      </c>
      <c r="G72">
        <v>11</v>
      </c>
      <c r="H72">
        <v>11</v>
      </c>
      <c r="I72">
        <v>1</v>
      </c>
      <c r="J72">
        <v>0</v>
      </c>
      <c r="K72">
        <v>0</v>
      </c>
      <c r="L72">
        <v>0</v>
      </c>
      <c r="M72">
        <v>0</v>
      </c>
      <c r="N72">
        <v>0</v>
      </c>
    </row>
    <row r="73" spans="1:14" x14ac:dyDescent="0.2">
      <c r="A73">
        <v>2019</v>
      </c>
      <c r="B73">
        <v>1</v>
      </c>
      <c r="C73">
        <v>23</v>
      </c>
      <c r="D73" t="s">
        <v>27</v>
      </c>
      <c r="E73" t="s">
        <v>181</v>
      </c>
      <c r="F73" t="s">
        <v>182</v>
      </c>
      <c r="G73">
        <v>5</v>
      </c>
      <c r="H73">
        <v>5</v>
      </c>
      <c r="I73">
        <v>1</v>
      </c>
      <c r="J73">
        <v>0</v>
      </c>
      <c r="K73">
        <v>0</v>
      </c>
      <c r="L73">
        <v>0</v>
      </c>
      <c r="M73">
        <v>0</v>
      </c>
      <c r="N73">
        <v>0</v>
      </c>
    </row>
    <row r="74" spans="1:14" x14ac:dyDescent="0.2">
      <c r="A74">
        <v>2019</v>
      </c>
      <c r="B74">
        <v>2</v>
      </c>
      <c r="C74">
        <v>15</v>
      </c>
      <c r="D74" t="s">
        <v>33</v>
      </c>
      <c r="E74" t="s">
        <v>123</v>
      </c>
      <c r="F74" t="s">
        <v>183</v>
      </c>
      <c r="G74">
        <v>5</v>
      </c>
      <c r="H74">
        <v>5</v>
      </c>
      <c r="I74">
        <v>1</v>
      </c>
      <c r="J74">
        <v>0</v>
      </c>
      <c r="K74">
        <v>0</v>
      </c>
      <c r="L74">
        <v>0</v>
      </c>
      <c r="M74">
        <v>0</v>
      </c>
      <c r="N74">
        <v>0</v>
      </c>
    </row>
    <row r="75" spans="1:14" x14ac:dyDescent="0.2">
      <c r="A75">
        <v>2019</v>
      </c>
      <c r="B75">
        <v>5</v>
      </c>
      <c r="C75">
        <v>31</v>
      </c>
      <c r="D75" t="s">
        <v>79</v>
      </c>
      <c r="E75" t="s">
        <v>184</v>
      </c>
      <c r="F75" t="s">
        <v>185</v>
      </c>
      <c r="G75">
        <v>12</v>
      </c>
      <c r="H75">
        <v>12</v>
      </c>
      <c r="I75">
        <v>1</v>
      </c>
      <c r="J75">
        <v>0</v>
      </c>
      <c r="K75">
        <v>0</v>
      </c>
      <c r="L75">
        <v>0</v>
      </c>
      <c r="M75">
        <v>0</v>
      </c>
      <c r="N75">
        <v>0</v>
      </c>
    </row>
    <row r="76" spans="1:14" x14ac:dyDescent="0.2">
      <c r="A76">
        <v>2019</v>
      </c>
      <c r="B76">
        <v>8</v>
      </c>
      <c r="C76">
        <v>3</v>
      </c>
      <c r="D76" t="s">
        <v>21</v>
      </c>
      <c r="E76" t="s">
        <v>186</v>
      </c>
      <c r="F76" t="s">
        <v>187</v>
      </c>
      <c r="G76">
        <v>23</v>
      </c>
      <c r="H76">
        <v>23</v>
      </c>
      <c r="I76">
        <v>0</v>
      </c>
      <c r="J76">
        <v>1</v>
      </c>
      <c r="K76">
        <v>0</v>
      </c>
      <c r="L76">
        <v>0</v>
      </c>
      <c r="M76">
        <v>0</v>
      </c>
      <c r="N76">
        <v>0</v>
      </c>
    </row>
    <row r="77" spans="1:14" x14ac:dyDescent="0.2">
      <c r="A77">
        <v>2019</v>
      </c>
      <c r="B77">
        <v>8</v>
      </c>
      <c r="C77">
        <v>4</v>
      </c>
      <c r="D77" t="s">
        <v>56</v>
      </c>
      <c r="E77" t="s">
        <v>188</v>
      </c>
      <c r="F77" t="s">
        <v>189</v>
      </c>
      <c r="G77">
        <v>9</v>
      </c>
      <c r="H77">
        <v>9</v>
      </c>
      <c r="I77">
        <v>1</v>
      </c>
      <c r="J77">
        <v>0</v>
      </c>
      <c r="K77">
        <v>0</v>
      </c>
      <c r="L77">
        <v>0</v>
      </c>
      <c r="M77">
        <v>0</v>
      </c>
      <c r="N77">
        <v>0</v>
      </c>
    </row>
    <row r="78" spans="1:14" x14ac:dyDescent="0.2">
      <c r="A78">
        <v>2020</v>
      </c>
      <c r="B78">
        <v>2</v>
      </c>
      <c r="C78">
        <v>26</v>
      </c>
      <c r="D78" t="s">
        <v>53</v>
      </c>
      <c r="E78" t="s">
        <v>190</v>
      </c>
      <c r="F78" t="s">
        <v>191</v>
      </c>
      <c r="G78">
        <v>5</v>
      </c>
      <c r="H78">
        <v>5</v>
      </c>
      <c r="I78">
        <v>1</v>
      </c>
      <c r="J78">
        <v>0</v>
      </c>
      <c r="K78">
        <v>0</v>
      </c>
      <c r="L78">
        <v>0</v>
      </c>
      <c r="M78">
        <v>0</v>
      </c>
      <c r="N78">
        <v>0</v>
      </c>
    </row>
    <row r="79" spans="1:14" x14ac:dyDescent="0.2">
      <c r="A79">
        <v>2020</v>
      </c>
      <c r="B79">
        <v>3</v>
      </c>
      <c r="C79">
        <v>15</v>
      </c>
      <c r="D79" t="s">
        <v>50</v>
      </c>
      <c r="E79" t="s">
        <v>192</v>
      </c>
      <c r="F79" t="s">
        <v>193</v>
      </c>
      <c r="G79">
        <v>4</v>
      </c>
      <c r="H79">
        <v>4</v>
      </c>
      <c r="I79">
        <v>0</v>
      </c>
      <c r="J79">
        <v>0</v>
      </c>
      <c r="K79">
        <v>0</v>
      </c>
      <c r="L79">
        <v>1</v>
      </c>
      <c r="M79">
        <v>0</v>
      </c>
      <c r="N79">
        <v>0</v>
      </c>
    </row>
    <row r="80" spans="1:14" x14ac:dyDescent="0.2">
      <c r="A80">
        <v>2021</v>
      </c>
      <c r="B80">
        <v>3</v>
      </c>
      <c r="C80">
        <v>16</v>
      </c>
      <c r="D80" t="s">
        <v>18</v>
      </c>
      <c r="E80" t="s">
        <v>194</v>
      </c>
      <c r="F80" t="s">
        <v>195</v>
      </c>
      <c r="G80">
        <v>8</v>
      </c>
      <c r="H80">
        <v>8</v>
      </c>
      <c r="I80">
        <v>1</v>
      </c>
      <c r="J80">
        <v>0</v>
      </c>
      <c r="K80">
        <v>0</v>
      </c>
      <c r="L80">
        <v>0</v>
      </c>
      <c r="M80">
        <v>0</v>
      </c>
      <c r="N80">
        <v>0</v>
      </c>
    </row>
    <row r="81" spans="1:14" x14ac:dyDescent="0.2">
      <c r="A81">
        <v>2021</v>
      </c>
      <c r="B81">
        <v>3</v>
      </c>
      <c r="C81">
        <v>22</v>
      </c>
      <c r="D81" t="s">
        <v>12</v>
      </c>
      <c r="E81" t="s">
        <v>196</v>
      </c>
      <c r="F81" t="s">
        <v>197</v>
      </c>
      <c r="G81">
        <v>10</v>
      </c>
      <c r="H81">
        <v>10</v>
      </c>
      <c r="I81">
        <v>1</v>
      </c>
      <c r="J81">
        <v>0</v>
      </c>
      <c r="K81">
        <v>0</v>
      </c>
      <c r="L81">
        <v>0</v>
      </c>
      <c r="M81">
        <v>0</v>
      </c>
      <c r="N81">
        <v>0</v>
      </c>
    </row>
    <row r="82" spans="1:14" x14ac:dyDescent="0.2">
      <c r="A82">
        <v>2021</v>
      </c>
      <c r="B82">
        <v>3</v>
      </c>
      <c r="C82">
        <v>31</v>
      </c>
      <c r="D82" t="s">
        <v>64</v>
      </c>
      <c r="E82" t="s">
        <v>198</v>
      </c>
      <c r="F82" t="s">
        <v>199</v>
      </c>
      <c r="G82">
        <v>4</v>
      </c>
      <c r="H82">
        <v>4</v>
      </c>
      <c r="I82">
        <v>1</v>
      </c>
      <c r="J82">
        <v>0</v>
      </c>
      <c r="K82">
        <v>0</v>
      </c>
      <c r="L82">
        <v>0</v>
      </c>
      <c r="M82">
        <v>0</v>
      </c>
      <c r="N82">
        <v>0</v>
      </c>
    </row>
    <row r="83" spans="1:14" x14ac:dyDescent="0.2">
      <c r="A83">
        <v>2021</v>
      </c>
      <c r="B83">
        <v>4</v>
      </c>
      <c r="C83">
        <v>15</v>
      </c>
      <c r="D83" t="s">
        <v>36</v>
      </c>
      <c r="E83" t="s">
        <v>200</v>
      </c>
      <c r="F83" t="s">
        <v>201</v>
      </c>
      <c r="G83">
        <v>8</v>
      </c>
      <c r="H83">
        <v>8</v>
      </c>
      <c r="I83">
        <v>0</v>
      </c>
      <c r="J83">
        <v>1</v>
      </c>
      <c r="K83">
        <v>0</v>
      </c>
      <c r="L83">
        <v>0</v>
      </c>
      <c r="M83">
        <v>0</v>
      </c>
      <c r="N83">
        <v>0</v>
      </c>
    </row>
    <row r="84" spans="1:14" x14ac:dyDescent="0.2">
      <c r="A84">
        <v>2021</v>
      </c>
      <c r="B84">
        <v>5</v>
      </c>
      <c r="C84">
        <v>26</v>
      </c>
      <c r="D84" t="s">
        <v>64</v>
      </c>
      <c r="E84" t="s">
        <v>202</v>
      </c>
      <c r="F84" t="s">
        <v>203</v>
      </c>
      <c r="G84">
        <v>9</v>
      </c>
      <c r="H84">
        <v>9</v>
      </c>
      <c r="I84">
        <v>1</v>
      </c>
      <c r="J84">
        <v>0</v>
      </c>
      <c r="K84">
        <v>0</v>
      </c>
      <c r="L84">
        <v>0</v>
      </c>
      <c r="M84">
        <v>0</v>
      </c>
      <c r="N84">
        <v>0</v>
      </c>
    </row>
    <row r="85" spans="1:14" x14ac:dyDescent="0.2">
      <c r="A85">
        <v>2021</v>
      </c>
      <c r="B85">
        <v>9</v>
      </c>
      <c r="C85">
        <v>12</v>
      </c>
      <c r="D85" t="s">
        <v>61</v>
      </c>
      <c r="E85" t="s">
        <v>204</v>
      </c>
      <c r="F85" t="s">
        <v>205</v>
      </c>
      <c r="G85">
        <v>4</v>
      </c>
      <c r="H85">
        <v>4</v>
      </c>
      <c r="I85">
        <v>1</v>
      </c>
      <c r="J85">
        <v>0</v>
      </c>
      <c r="K85">
        <v>0</v>
      </c>
      <c r="L85">
        <v>0</v>
      </c>
      <c r="M85">
        <v>0</v>
      </c>
      <c r="N85">
        <v>0</v>
      </c>
    </row>
    <row r="86" spans="1:14" x14ac:dyDescent="0.2">
      <c r="A86">
        <v>2021</v>
      </c>
      <c r="B86">
        <v>10</v>
      </c>
      <c r="C86">
        <v>21</v>
      </c>
      <c r="D86" t="s">
        <v>67</v>
      </c>
      <c r="E86" t="s">
        <v>206</v>
      </c>
      <c r="F86" t="s">
        <v>207</v>
      </c>
      <c r="G86">
        <v>4</v>
      </c>
      <c r="H86">
        <v>4</v>
      </c>
      <c r="I86">
        <v>1</v>
      </c>
      <c r="J86">
        <v>0</v>
      </c>
      <c r="K86">
        <v>0</v>
      </c>
      <c r="L86">
        <v>0</v>
      </c>
      <c r="M86">
        <v>0</v>
      </c>
      <c r="N86">
        <v>0</v>
      </c>
    </row>
    <row r="87" spans="1:14" x14ac:dyDescent="0.2">
      <c r="A87">
        <v>2021</v>
      </c>
      <c r="B87">
        <v>11</v>
      </c>
      <c r="C87">
        <v>30</v>
      </c>
      <c r="D87" t="s">
        <v>151</v>
      </c>
      <c r="E87" t="s">
        <v>208</v>
      </c>
      <c r="F87" t="s">
        <v>209</v>
      </c>
      <c r="G87">
        <v>4</v>
      </c>
      <c r="H87">
        <v>4</v>
      </c>
      <c r="I87">
        <v>1</v>
      </c>
      <c r="J87">
        <v>0</v>
      </c>
      <c r="K87">
        <v>0</v>
      </c>
      <c r="L87">
        <v>0</v>
      </c>
      <c r="M87">
        <v>0</v>
      </c>
      <c r="N87">
        <v>0</v>
      </c>
    </row>
    <row r="88" spans="1:14" x14ac:dyDescent="0.2">
      <c r="A88">
        <v>2022</v>
      </c>
      <c r="B88">
        <v>2</v>
      </c>
      <c r="C88">
        <v>28</v>
      </c>
      <c r="D88" t="s">
        <v>64</v>
      </c>
      <c r="E88" t="s">
        <v>210</v>
      </c>
      <c r="F88" t="s">
        <v>211</v>
      </c>
      <c r="G88">
        <v>4</v>
      </c>
      <c r="H88">
        <v>4</v>
      </c>
      <c r="I88">
        <v>0</v>
      </c>
      <c r="J88">
        <v>1</v>
      </c>
      <c r="K88">
        <v>0</v>
      </c>
      <c r="L88">
        <v>0</v>
      </c>
      <c r="M88">
        <v>0</v>
      </c>
      <c r="N88">
        <v>0</v>
      </c>
    </row>
    <row r="89" spans="1:14" x14ac:dyDescent="0.2">
      <c r="A89">
        <v>2022</v>
      </c>
      <c r="B89">
        <v>5</v>
      </c>
      <c r="C89">
        <v>14</v>
      </c>
      <c r="D89" t="s">
        <v>99</v>
      </c>
      <c r="E89" t="s">
        <v>212</v>
      </c>
      <c r="F89" t="s">
        <v>213</v>
      </c>
      <c r="G89">
        <v>10</v>
      </c>
      <c r="H89">
        <v>10</v>
      </c>
      <c r="I89">
        <v>0</v>
      </c>
      <c r="J89">
        <v>1</v>
      </c>
      <c r="K89">
        <v>0</v>
      </c>
      <c r="L89">
        <v>0</v>
      </c>
      <c r="M89">
        <v>0</v>
      </c>
      <c r="N89">
        <v>0</v>
      </c>
    </row>
    <row r="90" spans="1:14" x14ac:dyDescent="0.2">
      <c r="A90">
        <v>2022</v>
      </c>
      <c r="B90">
        <v>5</v>
      </c>
      <c r="C90">
        <v>24</v>
      </c>
      <c r="D90" t="s">
        <v>21</v>
      </c>
      <c r="E90" t="s">
        <v>214</v>
      </c>
      <c r="F90" t="s">
        <v>215</v>
      </c>
      <c r="G90">
        <v>21</v>
      </c>
      <c r="H90">
        <v>21</v>
      </c>
      <c r="I90">
        <v>0</v>
      </c>
      <c r="J90">
        <v>1</v>
      </c>
      <c r="K90">
        <v>0</v>
      </c>
      <c r="L90">
        <v>0</v>
      </c>
      <c r="M90">
        <v>0</v>
      </c>
      <c r="N90">
        <v>0</v>
      </c>
    </row>
    <row r="91" spans="1:14" x14ac:dyDescent="0.2">
      <c r="A91">
        <v>2022</v>
      </c>
      <c r="B91">
        <v>6</v>
      </c>
      <c r="C91">
        <v>1</v>
      </c>
      <c r="D91" t="s">
        <v>216</v>
      </c>
      <c r="E91" t="s">
        <v>217</v>
      </c>
      <c r="F91" t="s">
        <v>218</v>
      </c>
      <c r="G91">
        <v>4</v>
      </c>
      <c r="H91">
        <v>4</v>
      </c>
      <c r="I91">
        <v>0</v>
      </c>
      <c r="J91">
        <v>0</v>
      </c>
      <c r="K91">
        <v>0</v>
      </c>
      <c r="L91">
        <v>1</v>
      </c>
      <c r="M91">
        <v>0</v>
      </c>
      <c r="N91">
        <v>0</v>
      </c>
    </row>
    <row r="92" spans="1:14" x14ac:dyDescent="0.2">
      <c r="A92">
        <v>2022</v>
      </c>
      <c r="B92">
        <v>7</v>
      </c>
      <c r="C92">
        <v>4</v>
      </c>
      <c r="D92" t="s">
        <v>33</v>
      </c>
      <c r="E92" t="s">
        <v>219</v>
      </c>
      <c r="F92" t="s">
        <v>220</v>
      </c>
      <c r="G92">
        <v>7</v>
      </c>
      <c r="H92">
        <v>7</v>
      </c>
      <c r="I92">
        <v>0</v>
      </c>
      <c r="J92">
        <v>1</v>
      </c>
      <c r="K92">
        <v>0</v>
      </c>
      <c r="L92">
        <v>0</v>
      </c>
      <c r="M92">
        <v>0</v>
      </c>
      <c r="N92">
        <v>0</v>
      </c>
    </row>
    <row r="93" spans="1:14" x14ac:dyDescent="0.2">
      <c r="A93">
        <v>2022</v>
      </c>
      <c r="B93">
        <v>10</v>
      </c>
      <c r="C93">
        <v>13</v>
      </c>
      <c r="D93" t="s">
        <v>96</v>
      </c>
      <c r="E93" t="s">
        <v>221</v>
      </c>
      <c r="F93" t="s">
        <v>222</v>
      </c>
      <c r="G93">
        <v>5</v>
      </c>
      <c r="H93">
        <v>4</v>
      </c>
      <c r="I93">
        <v>0</v>
      </c>
      <c r="J93">
        <v>0</v>
      </c>
      <c r="K93">
        <v>0</v>
      </c>
      <c r="L93">
        <v>0</v>
      </c>
      <c r="M93">
        <v>1</v>
      </c>
      <c r="N93">
        <v>0</v>
      </c>
    </row>
    <row r="94" spans="1:14" x14ac:dyDescent="0.2">
      <c r="A94">
        <v>2022</v>
      </c>
      <c r="B94">
        <v>11</v>
      </c>
      <c r="C94">
        <v>19</v>
      </c>
      <c r="D94" t="s">
        <v>12</v>
      </c>
      <c r="E94" t="s">
        <v>223</v>
      </c>
      <c r="F94" t="s">
        <v>224</v>
      </c>
      <c r="G94">
        <v>5</v>
      </c>
      <c r="H94">
        <v>5</v>
      </c>
      <c r="I94">
        <v>0</v>
      </c>
      <c r="J94">
        <v>0</v>
      </c>
      <c r="K94">
        <v>0</v>
      </c>
      <c r="L94">
        <v>1</v>
      </c>
      <c r="M94">
        <v>0</v>
      </c>
      <c r="N94">
        <v>0</v>
      </c>
    </row>
    <row r="95" spans="1:14" x14ac:dyDescent="0.2">
      <c r="A95">
        <v>2022</v>
      </c>
      <c r="B95">
        <v>11</v>
      </c>
      <c r="C95">
        <v>22</v>
      </c>
      <c r="D95" t="s">
        <v>79</v>
      </c>
      <c r="E95" t="s">
        <v>225</v>
      </c>
      <c r="F95" t="s">
        <v>226</v>
      </c>
      <c r="G95">
        <v>6</v>
      </c>
      <c r="H95">
        <v>6</v>
      </c>
      <c r="I95">
        <v>1</v>
      </c>
      <c r="J95">
        <v>0</v>
      </c>
      <c r="K95">
        <v>0</v>
      </c>
      <c r="L95">
        <v>0</v>
      </c>
      <c r="M95">
        <v>0</v>
      </c>
      <c r="N95">
        <v>0</v>
      </c>
    </row>
    <row r="96" spans="1:14" x14ac:dyDescent="0.2">
      <c r="A96">
        <v>2023</v>
      </c>
      <c r="B96">
        <v>1</v>
      </c>
      <c r="C96">
        <v>21</v>
      </c>
      <c r="D96" t="s">
        <v>64</v>
      </c>
      <c r="E96" t="s">
        <v>227</v>
      </c>
      <c r="F96" t="s">
        <v>228</v>
      </c>
      <c r="G96">
        <v>11</v>
      </c>
      <c r="H96">
        <v>11</v>
      </c>
      <c r="I96">
        <v>1</v>
      </c>
      <c r="J96">
        <v>0</v>
      </c>
      <c r="K96">
        <v>0</v>
      </c>
      <c r="L96">
        <v>0</v>
      </c>
      <c r="M96">
        <v>0</v>
      </c>
      <c r="N96">
        <v>0</v>
      </c>
    </row>
    <row r="97" spans="1:15" x14ac:dyDescent="0.2">
      <c r="A97">
        <v>2023</v>
      </c>
      <c r="B97">
        <v>1</v>
      </c>
      <c r="C97">
        <v>23</v>
      </c>
      <c r="D97" t="s">
        <v>64</v>
      </c>
      <c r="E97" t="s">
        <v>229</v>
      </c>
      <c r="F97" t="s">
        <v>230</v>
      </c>
      <c r="G97">
        <v>7</v>
      </c>
      <c r="H97">
        <v>7</v>
      </c>
      <c r="I97">
        <v>1</v>
      </c>
      <c r="J97">
        <v>0</v>
      </c>
      <c r="K97">
        <v>0</v>
      </c>
      <c r="L97">
        <v>0</v>
      </c>
      <c r="M97">
        <v>0</v>
      </c>
      <c r="N97">
        <v>0</v>
      </c>
    </row>
    <row r="98" spans="1:15" x14ac:dyDescent="0.2">
      <c r="A98">
        <v>2023</v>
      </c>
      <c r="B98">
        <v>3</v>
      </c>
      <c r="C98">
        <v>27</v>
      </c>
      <c r="D98" t="s">
        <v>143</v>
      </c>
      <c r="E98" t="s">
        <v>231</v>
      </c>
      <c r="F98" t="s">
        <v>232</v>
      </c>
      <c r="G98">
        <v>6</v>
      </c>
      <c r="H98">
        <v>6</v>
      </c>
      <c r="I98">
        <v>0</v>
      </c>
      <c r="J98">
        <v>0</v>
      </c>
      <c r="K98">
        <v>0</v>
      </c>
      <c r="L98">
        <v>1</v>
      </c>
      <c r="M98">
        <v>0</v>
      </c>
      <c r="N98">
        <v>0</v>
      </c>
    </row>
    <row r="99" spans="1:15" x14ac:dyDescent="0.2">
      <c r="A99">
        <v>2023</v>
      </c>
      <c r="B99">
        <v>4</v>
      </c>
      <c r="C99">
        <v>10</v>
      </c>
      <c r="D99" t="s">
        <v>93</v>
      </c>
      <c r="E99" t="s">
        <v>233</v>
      </c>
      <c r="F99" t="s">
        <v>234</v>
      </c>
      <c r="G99">
        <v>5</v>
      </c>
      <c r="H99">
        <v>5</v>
      </c>
      <c r="I99">
        <v>0</v>
      </c>
      <c r="J99">
        <v>1</v>
      </c>
      <c r="K99">
        <v>0</v>
      </c>
      <c r="L99">
        <v>0</v>
      </c>
      <c r="M99">
        <v>0</v>
      </c>
      <c r="N99">
        <v>0</v>
      </c>
    </row>
    <row r="100" spans="1:15" x14ac:dyDescent="0.2">
      <c r="A100">
        <v>2023</v>
      </c>
      <c r="B100">
        <v>5</v>
      </c>
      <c r="C100">
        <v>6</v>
      </c>
      <c r="D100" t="s">
        <v>21</v>
      </c>
      <c r="E100" t="s">
        <v>235</v>
      </c>
      <c r="F100" t="s">
        <v>236</v>
      </c>
      <c r="G100">
        <v>8</v>
      </c>
      <c r="H100">
        <v>8</v>
      </c>
      <c r="I100">
        <v>0</v>
      </c>
      <c r="J100">
        <v>1</v>
      </c>
      <c r="K100">
        <v>0</v>
      </c>
      <c r="L100">
        <v>0</v>
      </c>
      <c r="M100">
        <v>0</v>
      </c>
      <c r="N100">
        <v>0</v>
      </c>
    </row>
    <row r="101" spans="1:15" x14ac:dyDescent="0.2">
      <c r="A101">
        <v>2023</v>
      </c>
      <c r="B101">
        <v>7</v>
      </c>
      <c r="C101">
        <v>3</v>
      </c>
      <c r="D101" t="s">
        <v>73</v>
      </c>
      <c r="E101" t="s">
        <v>237</v>
      </c>
      <c r="F101" t="s">
        <v>238</v>
      </c>
      <c r="G101">
        <v>5</v>
      </c>
      <c r="H101">
        <v>4</v>
      </c>
      <c r="I101">
        <v>0</v>
      </c>
      <c r="J101">
        <v>1</v>
      </c>
      <c r="K101">
        <v>0</v>
      </c>
      <c r="L101">
        <v>0</v>
      </c>
      <c r="M101">
        <v>0</v>
      </c>
      <c r="N101">
        <v>0</v>
      </c>
    </row>
    <row r="102" spans="1:15" x14ac:dyDescent="0.2">
      <c r="A102">
        <v>2023</v>
      </c>
      <c r="B102">
        <v>10</v>
      </c>
      <c r="C102">
        <v>25</v>
      </c>
      <c r="D102" t="s">
        <v>239</v>
      </c>
      <c r="E102" t="s">
        <v>240</v>
      </c>
      <c r="F102" t="s">
        <v>241</v>
      </c>
      <c r="G102">
        <v>18</v>
      </c>
      <c r="H102">
        <v>18</v>
      </c>
      <c r="I102">
        <v>0</v>
      </c>
      <c r="J102">
        <v>0</v>
      </c>
      <c r="K102">
        <v>0</v>
      </c>
      <c r="L102">
        <v>1</v>
      </c>
      <c r="M102">
        <v>0</v>
      </c>
      <c r="N102">
        <v>0</v>
      </c>
    </row>
    <row r="103" spans="1:15" x14ac:dyDescent="0.2">
      <c r="A103">
        <v>2024</v>
      </c>
      <c r="B103">
        <v>6</v>
      </c>
      <c r="C103">
        <v>21</v>
      </c>
      <c r="D103" t="s">
        <v>9</v>
      </c>
      <c r="E103" t="s">
        <v>242</v>
      </c>
      <c r="F103" t="s">
        <v>243</v>
      </c>
      <c r="G103">
        <v>4</v>
      </c>
      <c r="H103">
        <v>4</v>
      </c>
      <c r="I103">
        <v>0</v>
      </c>
      <c r="J103">
        <v>0</v>
      </c>
      <c r="K103">
        <v>0</v>
      </c>
      <c r="L103">
        <v>0</v>
      </c>
      <c r="M103">
        <v>1</v>
      </c>
      <c r="N103">
        <v>0</v>
      </c>
    </row>
    <row r="104" spans="1:15" x14ac:dyDescent="0.2">
      <c r="A104">
        <v>2024</v>
      </c>
      <c r="B104">
        <v>9</v>
      </c>
      <c r="C104">
        <v>2</v>
      </c>
      <c r="D104" t="s">
        <v>33</v>
      </c>
      <c r="E104" t="s">
        <v>244</v>
      </c>
      <c r="F104" t="s">
        <v>245</v>
      </c>
      <c r="G104">
        <v>4</v>
      </c>
      <c r="H104">
        <v>4</v>
      </c>
      <c r="I104">
        <v>1</v>
      </c>
      <c r="J104">
        <v>0</v>
      </c>
      <c r="K104">
        <v>0</v>
      </c>
      <c r="L104">
        <v>0</v>
      </c>
      <c r="M104">
        <v>0</v>
      </c>
      <c r="N104">
        <v>0</v>
      </c>
    </row>
    <row r="105" spans="1:15" x14ac:dyDescent="0.2">
      <c r="A105">
        <v>2024</v>
      </c>
      <c r="B105">
        <v>9</v>
      </c>
      <c r="C105">
        <v>4</v>
      </c>
      <c r="D105" t="s">
        <v>18</v>
      </c>
      <c r="E105" t="s">
        <v>246</v>
      </c>
      <c r="F105" t="s">
        <v>247</v>
      </c>
      <c r="G105">
        <v>4</v>
      </c>
      <c r="H105" s="25">
        <v>4</v>
      </c>
      <c r="I105" s="25">
        <v>0</v>
      </c>
      <c r="J105" s="25">
        <v>1</v>
      </c>
      <c r="K105" s="25">
        <v>0</v>
      </c>
      <c r="L105" s="25">
        <v>0</v>
      </c>
      <c r="M105" s="25">
        <v>0</v>
      </c>
      <c r="N105" s="25">
        <v>0</v>
      </c>
      <c r="O105" s="25"/>
    </row>
    <row r="106" spans="1:15" x14ac:dyDescent="0.2">
      <c r="A106">
        <v>2025</v>
      </c>
      <c r="B106">
        <v>1</v>
      </c>
      <c r="C106">
        <v>27</v>
      </c>
      <c r="D106" t="s">
        <v>131</v>
      </c>
      <c r="E106" t="s">
        <v>599</v>
      </c>
      <c r="F106" t="s">
        <v>600</v>
      </c>
      <c r="G106">
        <v>4</v>
      </c>
      <c r="H106" s="25">
        <v>4</v>
      </c>
      <c r="I106" s="25">
        <v>1</v>
      </c>
      <c r="J106" s="25">
        <v>0</v>
      </c>
      <c r="K106" s="25">
        <v>0</v>
      </c>
      <c r="L106" s="25">
        <v>0</v>
      </c>
      <c r="M106" s="25">
        <v>0</v>
      </c>
      <c r="N106" s="25">
        <v>0</v>
      </c>
      <c r="O106" s="25"/>
    </row>
    <row r="107" spans="1:15" x14ac:dyDescent="0.2">
      <c r="A107">
        <v>2025</v>
      </c>
      <c r="B107">
        <v>7</v>
      </c>
      <c r="C107">
        <v>28</v>
      </c>
      <c r="D107" t="s">
        <v>99</v>
      </c>
      <c r="E107" t="s">
        <v>601</v>
      </c>
      <c r="F107" t="s">
        <v>602</v>
      </c>
      <c r="G107">
        <v>4</v>
      </c>
      <c r="H107" s="25">
        <v>4</v>
      </c>
      <c r="I107" s="25">
        <v>0</v>
      </c>
      <c r="J107" s="25">
        <v>1</v>
      </c>
      <c r="K107" s="25">
        <v>0</v>
      </c>
      <c r="L107" s="25">
        <v>0</v>
      </c>
      <c r="M107" s="25">
        <v>0</v>
      </c>
      <c r="N107" s="25">
        <v>0</v>
      </c>
      <c r="O107" s="25"/>
    </row>
    <row r="108" spans="1:15" x14ac:dyDescent="0.2">
      <c r="A108">
        <v>2025</v>
      </c>
      <c r="B108">
        <v>7</v>
      </c>
      <c r="C108">
        <v>29</v>
      </c>
      <c r="D108" t="s">
        <v>143</v>
      </c>
      <c r="E108" t="s">
        <v>603</v>
      </c>
      <c r="F108" t="s">
        <v>604</v>
      </c>
      <c r="G108">
        <v>4</v>
      </c>
      <c r="H108" s="25">
        <v>4</v>
      </c>
      <c r="I108" s="26" t="s">
        <v>607</v>
      </c>
      <c r="J108" s="26" t="s">
        <v>607</v>
      </c>
      <c r="K108" s="26" t="s">
        <v>607</v>
      </c>
      <c r="L108" s="26" t="s">
        <v>607</v>
      </c>
      <c r="M108" s="26" t="s">
        <v>607</v>
      </c>
      <c r="N108" s="26" t="s">
        <v>607</v>
      </c>
      <c r="O108" s="25"/>
    </row>
    <row r="109" spans="1:15" x14ac:dyDescent="0.2">
      <c r="A109">
        <v>2025</v>
      </c>
      <c r="B109">
        <v>8</v>
      </c>
      <c r="C109">
        <v>1</v>
      </c>
      <c r="D109" t="s">
        <v>324</v>
      </c>
      <c r="E109" t="s">
        <v>605</v>
      </c>
      <c r="F109" t="s">
        <v>606</v>
      </c>
      <c r="G109">
        <v>4</v>
      </c>
      <c r="H109" s="25">
        <v>4</v>
      </c>
      <c r="I109" s="25">
        <v>0</v>
      </c>
      <c r="J109" s="25">
        <v>1</v>
      </c>
      <c r="K109" s="25">
        <v>0</v>
      </c>
      <c r="L109" s="25">
        <v>0</v>
      </c>
      <c r="M109" s="25">
        <v>0</v>
      </c>
      <c r="N109" s="25">
        <v>0</v>
      </c>
      <c r="O109" s="25"/>
    </row>
    <row r="110" spans="1:15" x14ac:dyDescent="0.2">
      <c r="H110" s="25"/>
      <c r="I110" s="25"/>
      <c r="J110" s="25"/>
      <c r="K110" s="25"/>
      <c r="L110" s="25"/>
      <c r="M110" s="25"/>
      <c r="N110" s="25"/>
      <c r="O110" s="25"/>
    </row>
  </sheetData>
  <autoFilter ref="A1:V109" xr:uid="{DD626BD2-C3F6-B446-8FE5-83C3EF02A63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68A8-5D13-274D-B830-867306880510}">
  <dimension ref="A1:L109"/>
  <sheetViews>
    <sheetView workbookViewId="0">
      <pane xSplit="6" ySplit="1" topLeftCell="G2" activePane="bottomRight" state="frozen"/>
      <selection pane="topRight" activeCell="G1" sqref="G1"/>
      <selection pane="bottomLeft" activeCell="A2" sqref="A2"/>
      <selection pane="bottomRight" activeCell="K4" sqref="K4"/>
    </sheetView>
  </sheetViews>
  <sheetFormatPr baseColWidth="10" defaultRowHeight="16" x14ac:dyDescent="0.2"/>
  <cols>
    <col min="1" max="1" width="5.33203125" bestFit="1" customWidth="1"/>
    <col min="2" max="2" width="6.5" bestFit="1" customWidth="1"/>
    <col min="3" max="3" width="4.5" bestFit="1" customWidth="1"/>
    <col min="4" max="4" width="14.6640625" bestFit="1" customWidth="1"/>
    <col min="5" max="5" width="23.5" bestFit="1" customWidth="1"/>
    <col min="6" max="6" width="41" bestFit="1" customWidth="1"/>
    <col min="7" max="7" width="18.33203125" style="3" bestFit="1" customWidth="1"/>
    <col min="9" max="9" width="18.33203125" bestFit="1" customWidth="1"/>
  </cols>
  <sheetData>
    <row r="1" spans="1:12" x14ac:dyDescent="0.2">
      <c r="A1" s="6" t="s">
        <v>0</v>
      </c>
      <c r="B1" s="6" t="s">
        <v>1</v>
      </c>
      <c r="C1" s="6" t="s">
        <v>2</v>
      </c>
      <c r="D1" s="6" t="s">
        <v>3</v>
      </c>
      <c r="E1" s="6" t="s">
        <v>4</v>
      </c>
      <c r="F1" s="6" t="s">
        <v>5</v>
      </c>
      <c r="G1" s="6" t="s">
        <v>260</v>
      </c>
    </row>
    <row r="2" spans="1:12" x14ac:dyDescent="0.2">
      <c r="A2">
        <v>1998</v>
      </c>
      <c r="B2">
        <v>3</v>
      </c>
      <c r="C2">
        <v>7</v>
      </c>
      <c r="D2" t="s">
        <v>6</v>
      </c>
      <c r="E2" t="s">
        <v>7</v>
      </c>
      <c r="F2" t="s">
        <v>8</v>
      </c>
      <c r="G2" s="3">
        <v>0</v>
      </c>
      <c r="I2" t="s">
        <v>260</v>
      </c>
      <c r="J2">
        <v>1</v>
      </c>
      <c r="K2">
        <f>COUNTIF(G:G,J2)</f>
        <v>19</v>
      </c>
      <c r="L2" s="4">
        <f>K2/(K3+K2)</f>
        <v>0.18627450980392157</v>
      </c>
    </row>
    <row r="3" spans="1:12" x14ac:dyDescent="0.2">
      <c r="A3">
        <v>1998</v>
      </c>
      <c r="B3">
        <v>3</v>
      </c>
      <c r="C3">
        <v>24</v>
      </c>
      <c r="D3" t="s">
        <v>9</v>
      </c>
      <c r="E3" t="s">
        <v>10</v>
      </c>
      <c r="F3" t="s">
        <v>11</v>
      </c>
      <c r="G3" s="3">
        <v>0</v>
      </c>
      <c r="I3" t="s">
        <v>261</v>
      </c>
      <c r="J3">
        <v>0</v>
      </c>
      <c r="K3">
        <f>COUNTIF(G:G,J3)</f>
        <v>83</v>
      </c>
      <c r="L3" s="4">
        <f>K3/(K3+K2)</f>
        <v>0.81372549019607843</v>
      </c>
    </row>
    <row r="4" spans="1:12" x14ac:dyDescent="0.2">
      <c r="A4">
        <v>1999</v>
      </c>
      <c r="B4">
        <v>4</v>
      </c>
      <c r="C4">
        <v>20</v>
      </c>
      <c r="D4" t="s">
        <v>12</v>
      </c>
      <c r="E4" t="s">
        <v>13</v>
      </c>
      <c r="F4" t="s">
        <v>14</v>
      </c>
      <c r="G4" s="3">
        <v>0</v>
      </c>
    </row>
    <row r="5" spans="1:12" x14ac:dyDescent="0.2">
      <c r="A5">
        <v>1999</v>
      </c>
      <c r="B5">
        <v>6</v>
      </c>
      <c r="C5">
        <v>3</v>
      </c>
      <c r="D5" t="s">
        <v>15</v>
      </c>
      <c r="E5" t="s">
        <v>16</v>
      </c>
      <c r="F5" t="s">
        <v>17</v>
      </c>
      <c r="G5" s="3" t="s">
        <v>133</v>
      </c>
    </row>
    <row r="6" spans="1:12" x14ac:dyDescent="0.2">
      <c r="A6">
        <v>1999</v>
      </c>
      <c r="B6">
        <v>7</v>
      </c>
      <c r="C6">
        <v>29</v>
      </c>
      <c r="D6" t="s">
        <v>18</v>
      </c>
      <c r="E6" t="s">
        <v>19</v>
      </c>
      <c r="F6" t="s">
        <v>20</v>
      </c>
      <c r="G6" s="3">
        <v>0</v>
      </c>
    </row>
    <row r="7" spans="1:12" x14ac:dyDescent="0.2">
      <c r="A7">
        <v>1999</v>
      </c>
      <c r="B7">
        <v>9</v>
      </c>
      <c r="C7">
        <v>15</v>
      </c>
      <c r="D7" t="s">
        <v>21</v>
      </c>
      <c r="E7" t="s">
        <v>22</v>
      </c>
      <c r="F7" t="s">
        <v>23</v>
      </c>
      <c r="G7" s="3">
        <v>0</v>
      </c>
    </row>
    <row r="8" spans="1:12" x14ac:dyDescent="0.2">
      <c r="A8">
        <v>1999</v>
      </c>
      <c r="B8">
        <v>11</v>
      </c>
      <c r="C8">
        <v>2</v>
      </c>
      <c r="D8" t="s">
        <v>24</v>
      </c>
      <c r="E8" t="s">
        <v>25</v>
      </c>
      <c r="F8" t="s">
        <v>26</v>
      </c>
      <c r="G8" s="3">
        <v>0</v>
      </c>
    </row>
    <row r="9" spans="1:12" x14ac:dyDescent="0.2">
      <c r="A9">
        <v>1999</v>
      </c>
      <c r="B9">
        <v>12</v>
      </c>
      <c r="C9">
        <v>30</v>
      </c>
      <c r="D9" t="s">
        <v>27</v>
      </c>
      <c r="E9" t="s">
        <v>28</v>
      </c>
      <c r="F9" t="s">
        <v>29</v>
      </c>
      <c r="G9" s="3">
        <v>1</v>
      </c>
    </row>
    <row r="10" spans="1:12" x14ac:dyDescent="0.2">
      <c r="A10">
        <v>2000</v>
      </c>
      <c r="B10">
        <v>12</v>
      </c>
      <c r="C10">
        <v>26</v>
      </c>
      <c r="D10" t="s">
        <v>30</v>
      </c>
      <c r="E10" t="s">
        <v>31</v>
      </c>
      <c r="F10" t="s">
        <v>32</v>
      </c>
      <c r="G10" s="3">
        <v>0</v>
      </c>
    </row>
    <row r="11" spans="1:12" x14ac:dyDescent="0.2">
      <c r="A11">
        <v>2001</v>
      </c>
      <c r="B11">
        <v>2</v>
      </c>
      <c r="C11">
        <v>5</v>
      </c>
      <c r="D11" t="s">
        <v>33</v>
      </c>
      <c r="E11" t="s">
        <v>34</v>
      </c>
      <c r="F11" t="s">
        <v>35</v>
      </c>
      <c r="G11" s="3">
        <v>0</v>
      </c>
    </row>
    <row r="12" spans="1:12" x14ac:dyDescent="0.2">
      <c r="A12">
        <v>2002</v>
      </c>
      <c r="B12">
        <v>3</v>
      </c>
      <c r="C12">
        <v>22</v>
      </c>
      <c r="D12" t="s">
        <v>36</v>
      </c>
      <c r="E12" t="s">
        <v>37</v>
      </c>
      <c r="F12" t="s">
        <v>38</v>
      </c>
      <c r="G12" s="3">
        <v>0</v>
      </c>
    </row>
    <row r="13" spans="1:12" x14ac:dyDescent="0.2">
      <c r="A13">
        <v>2003</v>
      </c>
      <c r="B13">
        <v>2</v>
      </c>
      <c r="C13">
        <v>25</v>
      </c>
      <c r="D13" t="s">
        <v>39</v>
      </c>
      <c r="E13" t="s">
        <v>40</v>
      </c>
      <c r="F13" t="s">
        <v>41</v>
      </c>
      <c r="G13" s="3">
        <v>0</v>
      </c>
    </row>
    <row r="14" spans="1:12" x14ac:dyDescent="0.2">
      <c r="A14">
        <v>2003</v>
      </c>
      <c r="B14">
        <v>7</v>
      </c>
      <c r="C14">
        <v>8</v>
      </c>
      <c r="D14" t="s">
        <v>42</v>
      </c>
      <c r="E14" t="s">
        <v>43</v>
      </c>
      <c r="F14" t="s">
        <v>44</v>
      </c>
      <c r="G14" s="3">
        <v>0</v>
      </c>
    </row>
    <row r="15" spans="1:12" x14ac:dyDescent="0.2">
      <c r="A15">
        <v>2003</v>
      </c>
      <c r="B15">
        <v>8</v>
      </c>
      <c r="C15">
        <v>27</v>
      </c>
      <c r="D15" t="s">
        <v>33</v>
      </c>
      <c r="E15" t="s">
        <v>45</v>
      </c>
      <c r="F15" t="s">
        <v>46</v>
      </c>
      <c r="G15" s="3">
        <v>0</v>
      </c>
    </row>
    <row r="16" spans="1:12" x14ac:dyDescent="0.2">
      <c r="A16">
        <v>2003</v>
      </c>
      <c r="B16">
        <v>10</v>
      </c>
      <c r="C16">
        <v>24</v>
      </c>
      <c r="D16" t="s">
        <v>47</v>
      </c>
      <c r="E16" t="s">
        <v>48</v>
      </c>
      <c r="F16" t="s">
        <v>49</v>
      </c>
      <c r="G16" s="3" t="s">
        <v>133</v>
      </c>
    </row>
    <row r="17" spans="1:7" x14ac:dyDescent="0.2">
      <c r="A17">
        <v>2004</v>
      </c>
      <c r="B17">
        <v>7</v>
      </c>
      <c r="C17">
        <v>2</v>
      </c>
      <c r="D17" t="s">
        <v>50</v>
      </c>
      <c r="E17" t="s">
        <v>51</v>
      </c>
      <c r="F17" t="s">
        <v>52</v>
      </c>
      <c r="G17" s="3">
        <v>0</v>
      </c>
    </row>
    <row r="18" spans="1:7" x14ac:dyDescent="0.2">
      <c r="A18">
        <v>2004</v>
      </c>
      <c r="B18">
        <v>11</v>
      </c>
      <c r="C18">
        <v>21</v>
      </c>
      <c r="D18" t="s">
        <v>53</v>
      </c>
      <c r="E18" t="s">
        <v>54</v>
      </c>
      <c r="F18" t="s">
        <v>55</v>
      </c>
      <c r="G18" s="3">
        <v>0</v>
      </c>
    </row>
    <row r="19" spans="1:7" x14ac:dyDescent="0.2">
      <c r="A19">
        <v>2004</v>
      </c>
      <c r="B19">
        <v>12</v>
      </c>
      <c r="C19">
        <v>8</v>
      </c>
      <c r="D19" t="s">
        <v>56</v>
      </c>
      <c r="E19" t="s">
        <v>57</v>
      </c>
      <c r="F19" t="s">
        <v>58</v>
      </c>
      <c r="G19" s="3">
        <v>0</v>
      </c>
    </row>
    <row r="20" spans="1:7" x14ac:dyDescent="0.2">
      <c r="A20">
        <v>2005</v>
      </c>
      <c r="B20">
        <v>3</v>
      </c>
      <c r="C20">
        <v>12</v>
      </c>
      <c r="D20" t="s">
        <v>53</v>
      </c>
      <c r="E20" t="s">
        <v>59</v>
      </c>
      <c r="F20" t="s">
        <v>60</v>
      </c>
      <c r="G20" s="3">
        <v>0</v>
      </c>
    </row>
    <row r="21" spans="1:7" x14ac:dyDescent="0.2">
      <c r="A21">
        <v>2005</v>
      </c>
      <c r="B21">
        <v>3</v>
      </c>
      <c r="C21">
        <v>21</v>
      </c>
      <c r="D21" t="s">
        <v>61</v>
      </c>
      <c r="E21" t="s">
        <v>62</v>
      </c>
      <c r="F21" t="s">
        <v>63</v>
      </c>
      <c r="G21" s="3">
        <v>0</v>
      </c>
    </row>
    <row r="22" spans="1:7" x14ac:dyDescent="0.2">
      <c r="A22">
        <v>2006</v>
      </c>
      <c r="B22">
        <v>1</v>
      </c>
      <c r="C22">
        <v>30</v>
      </c>
      <c r="D22" t="s">
        <v>64</v>
      </c>
      <c r="E22" t="s">
        <v>65</v>
      </c>
      <c r="F22" t="s">
        <v>66</v>
      </c>
      <c r="G22" s="3">
        <v>0</v>
      </c>
    </row>
    <row r="23" spans="1:7" x14ac:dyDescent="0.2">
      <c r="A23">
        <v>2006</v>
      </c>
      <c r="B23">
        <v>3</v>
      </c>
      <c r="C23">
        <v>24</v>
      </c>
      <c r="D23" t="s">
        <v>67</v>
      </c>
      <c r="E23" t="s">
        <v>68</v>
      </c>
      <c r="F23" t="s">
        <v>69</v>
      </c>
      <c r="G23" s="3">
        <v>0</v>
      </c>
    </row>
    <row r="24" spans="1:7" x14ac:dyDescent="0.2">
      <c r="A24">
        <v>2006</v>
      </c>
      <c r="B24">
        <v>5</v>
      </c>
      <c r="C24">
        <v>21</v>
      </c>
      <c r="D24" t="s">
        <v>70</v>
      </c>
      <c r="E24" t="s">
        <v>71</v>
      </c>
      <c r="F24" t="s">
        <v>72</v>
      </c>
      <c r="G24" s="3">
        <v>0</v>
      </c>
    </row>
    <row r="25" spans="1:7" x14ac:dyDescent="0.2">
      <c r="A25">
        <v>2006</v>
      </c>
      <c r="B25">
        <v>10</v>
      </c>
      <c r="C25">
        <v>2</v>
      </c>
      <c r="D25" t="s">
        <v>73</v>
      </c>
      <c r="E25" t="s">
        <v>74</v>
      </c>
      <c r="F25" t="s">
        <v>75</v>
      </c>
      <c r="G25" s="3">
        <v>0</v>
      </c>
    </row>
    <row r="26" spans="1:7" x14ac:dyDescent="0.2">
      <c r="A26">
        <v>2007</v>
      </c>
      <c r="B26">
        <v>2</v>
      </c>
      <c r="C26">
        <v>12</v>
      </c>
      <c r="D26" t="s">
        <v>76</v>
      </c>
      <c r="E26" t="s">
        <v>77</v>
      </c>
      <c r="F26" t="s">
        <v>78</v>
      </c>
      <c r="G26" s="3">
        <v>0</v>
      </c>
    </row>
    <row r="27" spans="1:7" x14ac:dyDescent="0.2">
      <c r="A27">
        <v>2007</v>
      </c>
      <c r="B27">
        <v>4</v>
      </c>
      <c r="C27">
        <v>16</v>
      </c>
      <c r="D27" t="s">
        <v>79</v>
      </c>
      <c r="E27" t="s">
        <v>80</v>
      </c>
      <c r="F27" t="s">
        <v>81</v>
      </c>
      <c r="G27" s="3">
        <v>0</v>
      </c>
    </row>
    <row r="28" spans="1:7" x14ac:dyDescent="0.2">
      <c r="A28">
        <v>2007</v>
      </c>
      <c r="B28">
        <v>10</v>
      </c>
      <c r="C28">
        <v>7</v>
      </c>
      <c r="D28" t="s">
        <v>53</v>
      </c>
      <c r="E28" t="s">
        <v>82</v>
      </c>
      <c r="F28" t="s">
        <v>83</v>
      </c>
      <c r="G28" s="3">
        <v>0</v>
      </c>
    </row>
    <row r="29" spans="1:7" x14ac:dyDescent="0.2">
      <c r="A29">
        <v>2007</v>
      </c>
      <c r="B29">
        <v>12</v>
      </c>
      <c r="C29">
        <v>5</v>
      </c>
      <c r="D29" t="s">
        <v>84</v>
      </c>
      <c r="E29" t="s">
        <v>85</v>
      </c>
      <c r="F29" t="s">
        <v>86</v>
      </c>
      <c r="G29" s="3">
        <v>0</v>
      </c>
    </row>
    <row r="30" spans="1:7" x14ac:dyDescent="0.2">
      <c r="A30">
        <v>2008</v>
      </c>
      <c r="B30">
        <v>2</v>
      </c>
      <c r="C30">
        <v>7</v>
      </c>
      <c r="D30" t="s">
        <v>50</v>
      </c>
      <c r="E30" t="s">
        <v>87</v>
      </c>
      <c r="F30" t="s">
        <v>88</v>
      </c>
      <c r="G30" s="3">
        <v>0</v>
      </c>
    </row>
    <row r="31" spans="1:7" x14ac:dyDescent="0.2">
      <c r="A31">
        <v>2008</v>
      </c>
      <c r="B31">
        <v>2</v>
      </c>
      <c r="C31">
        <v>14</v>
      </c>
      <c r="D31" t="s">
        <v>33</v>
      </c>
      <c r="E31" t="s">
        <v>89</v>
      </c>
      <c r="F31" t="s">
        <v>90</v>
      </c>
      <c r="G31" s="3">
        <v>0</v>
      </c>
    </row>
    <row r="32" spans="1:7" x14ac:dyDescent="0.2">
      <c r="A32">
        <v>2008</v>
      </c>
      <c r="B32">
        <v>3</v>
      </c>
      <c r="C32">
        <v>18</v>
      </c>
      <c r="D32" t="s">
        <v>64</v>
      </c>
      <c r="E32" t="s">
        <v>91</v>
      </c>
      <c r="F32" t="s">
        <v>92</v>
      </c>
      <c r="G32" s="3" t="s">
        <v>133</v>
      </c>
    </row>
    <row r="33" spans="1:7" x14ac:dyDescent="0.2">
      <c r="A33">
        <v>2008</v>
      </c>
      <c r="B33">
        <v>6</v>
      </c>
      <c r="C33">
        <v>25</v>
      </c>
      <c r="D33" t="s">
        <v>93</v>
      </c>
      <c r="E33" t="s">
        <v>94</v>
      </c>
      <c r="F33" t="s">
        <v>95</v>
      </c>
      <c r="G33" s="3">
        <v>0</v>
      </c>
    </row>
    <row r="34" spans="1:7" x14ac:dyDescent="0.2">
      <c r="A34">
        <v>2009</v>
      </c>
      <c r="B34">
        <v>3</v>
      </c>
      <c r="C34">
        <v>29</v>
      </c>
      <c r="D34" t="s">
        <v>96</v>
      </c>
      <c r="E34" t="s">
        <v>97</v>
      </c>
      <c r="F34" t="s">
        <v>98</v>
      </c>
      <c r="G34" s="3">
        <v>0</v>
      </c>
    </row>
    <row r="35" spans="1:7" x14ac:dyDescent="0.2">
      <c r="A35">
        <v>2009</v>
      </c>
      <c r="B35">
        <v>4</v>
      </c>
      <c r="C35">
        <v>3</v>
      </c>
      <c r="D35" t="s">
        <v>99</v>
      </c>
      <c r="E35" t="s">
        <v>100</v>
      </c>
      <c r="F35" t="s">
        <v>101</v>
      </c>
      <c r="G35" s="3">
        <v>0</v>
      </c>
    </row>
    <row r="36" spans="1:7" x14ac:dyDescent="0.2">
      <c r="A36">
        <v>2009</v>
      </c>
      <c r="B36">
        <v>11</v>
      </c>
      <c r="C36">
        <v>5</v>
      </c>
      <c r="D36" t="s">
        <v>21</v>
      </c>
      <c r="E36" t="s">
        <v>102</v>
      </c>
      <c r="F36" t="s">
        <v>103</v>
      </c>
      <c r="G36" s="3">
        <v>0</v>
      </c>
    </row>
    <row r="37" spans="1:7" x14ac:dyDescent="0.2">
      <c r="A37">
        <v>2009</v>
      </c>
      <c r="B37">
        <v>11</v>
      </c>
      <c r="C37">
        <v>29</v>
      </c>
      <c r="D37" t="s">
        <v>67</v>
      </c>
      <c r="E37" t="s">
        <v>104</v>
      </c>
      <c r="F37" t="s">
        <v>105</v>
      </c>
      <c r="G37" s="3">
        <v>0</v>
      </c>
    </row>
    <row r="38" spans="1:7" x14ac:dyDescent="0.2">
      <c r="A38">
        <v>2010</v>
      </c>
      <c r="B38">
        <v>6</v>
      </c>
      <c r="C38">
        <v>6</v>
      </c>
      <c r="D38" t="s">
        <v>27</v>
      </c>
      <c r="E38" t="s">
        <v>106</v>
      </c>
      <c r="F38" t="s">
        <v>107</v>
      </c>
      <c r="G38" s="3">
        <v>0</v>
      </c>
    </row>
    <row r="39" spans="1:7" x14ac:dyDescent="0.2">
      <c r="A39">
        <v>2010</v>
      </c>
      <c r="B39">
        <v>8</v>
      </c>
      <c r="C39">
        <v>3</v>
      </c>
      <c r="D39" t="s">
        <v>6</v>
      </c>
      <c r="E39" t="s">
        <v>108</v>
      </c>
      <c r="F39" t="s">
        <v>109</v>
      </c>
      <c r="G39" s="3">
        <v>0</v>
      </c>
    </row>
    <row r="40" spans="1:7" x14ac:dyDescent="0.2">
      <c r="A40">
        <v>2011</v>
      </c>
      <c r="B40">
        <v>1</v>
      </c>
      <c r="C40">
        <v>8</v>
      </c>
      <c r="D40" t="s">
        <v>110</v>
      </c>
      <c r="E40" t="s">
        <v>111</v>
      </c>
      <c r="F40" t="s">
        <v>112</v>
      </c>
      <c r="G40" s="3">
        <v>1</v>
      </c>
    </row>
    <row r="41" spans="1:7" x14ac:dyDescent="0.2">
      <c r="A41">
        <v>2011</v>
      </c>
      <c r="B41">
        <v>9</v>
      </c>
      <c r="C41">
        <v>6</v>
      </c>
      <c r="D41" t="s">
        <v>15</v>
      </c>
      <c r="E41" t="s">
        <v>113</v>
      </c>
      <c r="F41" t="s">
        <v>114</v>
      </c>
      <c r="G41" s="3">
        <v>1</v>
      </c>
    </row>
    <row r="42" spans="1:7" x14ac:dyDescent="0.2">
      <c r="A42">
        <v>2011</v>
      </c>
      <c r="B42">
        <v>10</v>
      </c>
      <c r="C42">
        <v>12</v>
      </c>
      <c r="D42" t="s">
        <v>64</v>
      </c>
      <c r="E42" t="s">
        <v>115</v>
      </c>
      <c r="F42" t="s">
        <v>116</v>
      </c>
      <c r="G42" s="3">
        <v>0</v>
      </c>
    </row>
    <row r="43" spans="1:7" x14ac:dyDescent="0.2">
      <c r="A43">
        <v>2012</v>
      </c>
      <c r="B43">
        <v>2</v>
      </c>
      <c r="C43">
        <v>20</v>
      </c>
      <c r="D43" t="s">
        <v>18</v>
      </c>
      <c r="E43" t="s">
        <v>117</v>
      </c>
      <c r="F43" t="s">
        <v>118</v>
      </c>
      <c r="G43" s="3">
        <v>0</v>
      </c>
    </row>
    <row r="44" spans="1:7" x14ac:dyDescent="0.2">
      <c r="A44">
        <v>2012</v>
      </c>
      <c r="B44">
        <v>4</v>
      </c>
      <c r="C44">
        <v>2</v>
      </c>
      <c r="D44" t="s">
        <v>64</v>
      </c>
      <c r="E44" t="s">
        <v>119</v>
      </c>
      <c r="F44" t="s">
        <v>120</v>
      </c>
      <c r="G44" s="3">
        <v>0</v>
      </c>
    </row>
    <row r="45" spans="1:7" x14ac:dyDescent="0.2">
      <c r="A45">
        <v>2012</v>
      </c>
      <c r="B45">
        <v>5</v>
      </c>
      <c r="C45">
        <v>30</v>
      </c>
      <c r="D45" t="s">
        <v>67</v>
      </c>
      <c r="E45" t="s">
        <v>121</v>
      </c>
      <c r="F45" t="s">
        <v>122</v>
      </c>
      <c r="G45" s="3">
        <v>0</v>
      </c>
    </row>
    <row r="46" spans="1:7" x14ac:dyDescent="0.2">
      <c r="A46">
        <v>2012</v>
      </c>
      <c r="B46">
        <v>7</v>
      </c>
      <c r="C46">
        <v>20</v>
      </c>
      <c r="D46" t="s">
        <v>12</v>
      </c>
      <c r="E46" t="s">
        <v>123</v>
      </c>
      <c r="F46" t="s">
        <v>124</v>
      </c>
      <c r="G46" s="3">
        <v>0</v>
      </c>
    </row>
    <row r="47" spans="1:7" x14ac:dyDescent="0.2">
      <c r="A47">
        <v>2012</v>
      </c>
      <c r="B47">
        <v>8</v>
      </c>
      <c r="C47">
        <v>5</v>
      </c>
      <c r="D47" t="s">
        <v>53</v>
      </c>
      <c r="E47" t="s">
        <v>125</v>
      </c>
      <c r="F47" t="s">
        <v>126</v>
      </c>
      <c r="G47" s="3">
        <v>0</v>
      </c>
    </row>
    <row r="48" spans="1:7" x14ac:dyDescent="0.2">
      <c r="A48">
        <v>2012</v>
      </c>
      <c r="B48">
        <v>9</v>
      </c>
      <c r="C48">
        <v>27</v>
      </c>
      <c r="D48" t="s">
        <v>61</v>
      </c>
      <c r="E48" t="s">
        <v>127</v>
      </c>
      <c r="F48" t="s">
        <v>128</v>
      </c>
      <c r="G48" s="3">
        <v>0</v>
      </c>
    </row>
    <row r="49" spans="1:7" x14ac:dyDescent="0.2">
      <c r="A49">
        <v>2012</v>
      </c>
      <c r="B49">
        <v>12</v>
      </c>
      <c r="C49">
        <v>14</v>
      </c>
      <c r="D49" t="s">
        <v>6</v>
      </c>
      <c r="E49" t="s">
        <v>129</v>
      </c>
      <c r="F49" t="s">
        <v>130</v>
      </c>
      <c r="G49" s="3">
        <v>0</v>
      </c>
    </row>
    <row r="50" spans="1:7" x14ac:dyDescent="0.2">
      <c r="A50">
        <v>2013</v>
      </c>
      <c r="B50">
        <v>5</v>
      </c>
      <c r="C50">
        <v>4</v>
      </c>
      <c r="D50" t="s">
        <v>131</v>
      </c>
      <c r="E50" t="s">
        <v>132</v>
      </c>
      <c r="F50" t="s">
        <v>133</v>
      </c>
      <c r="G50" s="3">
        <v>0</v>
      </c>
    </row>
    <row r="51" spans="1:7" x14ac:dyDescent="0.2">
      <c r="A51">
        <v>2013</v>
      </c>
      <c r="B51">
        <v>9</v>
      </c>
      <c r="C51">
        <v>16</v>
      </c>
      <c r="D51" t="s">
        <v>134</v>
      </c>
      <c r="E51" t="s">
        <v>67</v>
      </c>
      <c r="F51" t="s">
        <v>135</v>
      </c>
      <c r="G51" s="3">
        <v>0</v>
      </c>
    </row>
    <row r="52" spans="1:7" x14ac:dyDescent="0.2">
      <c r="A52">
        <v>2014</v>
      </c>
      <c r="B52">
        <v>2</v>
      </c>
      <c r="C52">
        <v>20</v>
      </c>
      <c r="D52" t="s">
        <v>64</v>
      </c>
      <c r="E52" t="s">
        <v>136</v>
      </c>
      <c r="F52" t="s">
        <v>137</v>
      </c>
      <c r="G52" s="3">
        <v>0</v>
      </c>
    </row>
    <row r="53" spans="1:7" x14ac:dyDescent="0.2">
      <c r="A53">
        <v>2014</v>
      </c>
      <c r="B53">
        <v>10</v>
      </c>
      <c r="C53">
        <v>24</v>
      </c>
      <c r="D53" t="s">
        <v>67</v>
      </c>
      <c r="E53" t="s">
        <v>138</v>
      </c>
      <c r="F53" t="s">
        <v>139</v>
      </c>
      <c r="G53" s="3">
        <v>0</v>
      </c>
    </row>
    <row r="54" spans="1:7" x14ac:dyDescent="0.2">
      <c r="A54">
        <v>2015</v>
      </c>
      <c r="B54">
        <v>6</v>
      </c>
      <c r="C54">
        <v>17</v>
      </c>
      <c r="D54" t="s">
        <v>140</v>
      </c>
      <c r="E54" t="s">
        <v>141</v>
      </c>
      <c r="F54" t="s">
        <v>142</v>
      </c>
      <c r="G54" s="3">
        <v>0</v>
      </c>
    </row>
    <row r="55" spans="1:7" x14ac:dyDescent="0.2">
      <c r="A55">
        <v>2015</v>
      </c>
      <c r="B55">
        <v>7</v>
      </c>
      <c r="C55">
        <v>16</v>
      </c>
      <c r="D55" t="s">
        <v>143</v>
      </c>
      <c r="E55" t="s">
        <v>144</v>
      </c>
      <c r="F55" t="s">
        <v>145</v>
      </c>
      <c r="G55" s="3">
        <v>0</v>
      </c>
    </row>
    <row r="56" spans="1:7" x14ac:dyDescent="0.2">
      <c r="A56">
        <v>2015</v>
      </c>
      <c r="B56">
        <v>10</v>
      </c>
      <c r="C56">
        <v>1</v>
      </c>
      <c r="D56" t="s">
        <v>146</v>
      </c>
      <c r="E56" t="s">
        <v>147</v>
      </c>
      <c r="F56" t="s">
        <v>148</v>
      </c>
      <c r="G56" s="3">
        <v>0</v>
      </c>
    </row>
    <row r="57" spans="1:7" x14ac:dyDescent="0.2">
      <c r="A57">
        <v>2015</v>
      </c>
      <c r="B57">
        <v>12</v>
      </c>
      <c r="C57">
        <v>2</v>
      </c>
      <c r="D57" t="s">
        <v>64</v>
      </c>
      <c r="E57" t="s">
        <v>149</v>
      </c>
      <c r="F57" t="s">
        <v>150</v>
      </c>
      <c r="G57" s="3">
        <v>0</v>
      </c>
    </row>
    <row r="58" spans="1:7" x14ac:dyDescent="0.2">
      <c r="A58">
        <v>2016</v>
      </c>
      <c r="B58">
        <v>2</v>
      </c>
      <c r="C58">
        <v>20</v>
      </c>
      <c r="D58" t="s">
        <v>151</v>
      </c>
      <c r="E58" t="s">
        <v>152</v>
      </c>
      <c r="F58" t="s">
        <v>153</v>
      </c>
      <c r="G58" s="3">
        <v>1</v>
      </c>
    </row>
    <row r="59" spans="1:7" x14ac:dyDescent="0.2">
      <c r="A59">
        <v>2016</v>
      </c>
      <c r="B59">
        <v>6</v>
      </c>
      <c r="C59">
        <v>12</v>
      </c>
      <c r="D59" t="s">
        <v>27</v>
      </c>
      <c r="E59" t="s">
        <v>154</v>
      </c>
      <c r="F59" t="s">
        <v>155</v>
      </c>
      <c r="G59" s="3">
        <v>0</v>
      </c>
    </row>
    <row r="60" spans="1:7" x14ac:dyDescent="0.2">
      <c r="A60">
        <v>2016</v>
      </c>
      <c r="B60">
        <v>7</v>
      </c>
      <c r="C60">
        <v>7</v>
      </c>
      <c r="D60" t="s">
        <v>21</v>
      </c>
      <c r="E60" t="s">
        <v>156</v>
      </c>
      <c r="F60" t="s">
        <v>157</v>
      </c>
      <c r="G60" s="3">
        <v>1</v>
      </c>
    </row>
    <row r="61" spans="1:7" x14ac:dyDescent="0.2">
      <c r="A61">
        <v>2016</v>
      </c>
      <c r="B61">
        <v>9</v>
      </c>
      <c r="C61">
        <v>23</v>
      </c>
      <c r="D61" t="s">
        <v>67</v>
      </c>
      <c r="E61" t="s">
        <v>158</v>
      </c>
      <c r="F61" t="s">
        <v>159</v>
      </c>
      <c r="G61" s="3">
        <v>0</v>
      </c>
    </row>
    <row r="62" spans="1:7" x14ac:dyDescent="0.2">
      <c r="A62">
        <v>2017</v>
      </c>
      <c r="B62">
        <v>1</v>
      </c>
      <c r="C62">
        <v>6</v>
      </c>
      <c r="D62" t="s">
        <v>27</v>
      </c>
      <c r="E62" t="s">
        <v>160</v>
      </c>
      <c r="F62" t="s">
        <v>161</v>
      </c>
      <c r="G62" s="3">
        <v>0</v>
      </c>
    </row>
    <row r="63" spans="1:7" x14ac:dyDescent="0.2">
      <c r="A63">
        <v>2017</v>
      </c>
      <c r="B63">
        <v>6</v>
      </c>
      <c r="C63">
        <v>5</v>
      </c>
      <c r="D63" t="s">
        <v>27</v>
      </c>
      <c r="E63" t="s">
        <v>154</v>
      </c>
      <c r="F63" t="s">
        <v>162</v>
      </c>
      <c r="G63" s="3">
        <v>0</v>
      </c>
    </row>
    <row r="64" spans="1:7" x14ac:dyDescent="0.2">
      <c r="A64">
        <v>2017</v>
      </c>
      <c r="B64">
        <v>10</v>
      </c>
      <c r="C64">
        <v>1</v>
      </c>
      <c r="D64" t="s">
        <v>15</v>
      </c>
      <c r="E64" t="s">
        <v>16</v>
      </c>
      <c r="F64" t="s">
        <v>163</v>
      </c>
      <c r="G64" s="3">
        <v>1</v>
      </c>
    </row>
    <row r="65" spans="1:7" x14ac:dyDescent="0.2">
      <c r="A65">
        <v>2017</v>
      </c>
      <c r="B65">
        <v>11</v>
      </c>
      <c r="C65">
        <v>5</v>
      </c>
      <c r="D65" t="s">
        <v>21</v>
      </c>
      <c r="E65" t="s">
        <v>164</v>
      </c>
      <c r="F65" t="s">
        <v>165</v>
      </c>
      <c r="G65" s="3">
        <v>1</v>
      </c>
    </row>
    <row r="66" spans="1:7" x14ac:dyDescent="0.2">
      <c r="A66">
        <v>2018</v>
      </c>
      <c r="B66">
        <v>1</v>
      </c>
      <c r="C66">
        <v>28</v>
      </c>
      <c r="D66" t="s">
        <v>73</v>
      </c>
      <c r="E66" t="s">
        <v>166</v>
      </c>
      <c r="F66" t="s">
        <v>167</v>
      </c>
      <c r="G66" s="3">
        <v>1</v>
      </c>
    </row>
    <row r="67" spans="1:7" x14ac:dyDescent="0.2">
      <c r="A67">
        <v>2018</v>
      </c>
      <c r="B67">
        <v>2</v>
      </c>
      <c r="C67">
        <v>14</v>
      </c>
      <c r="D67" t="s">
        <v>27</v>
      </c>
      <c r="E67" t="s">
        <v>168</v>
      </c>
      <c r="F67" t="s">
        <v>169</v>
      </c>
      <c r="G67" s="3">
        <v>0</v>
      </c>
    </row>
    <row r="68" spans="1:7" x14ac:dyDescent="0.2">
      <c r="A68">
        <v>2018</v>
      </c>
      <c r="B68">
        <v>4</v>
      </c>
      <c r="C68">
        <v>22</v>
      </c>
      <c r="D68" t="s">
        <v>143</v>
      </c>
      <c r="E68" t="s">
        <v>170</v>
      </c>
      <c r="F68" t="s">
        <v>171</v>
      </c>
      <c r="G68" s="3">
        <v>0</v>
      </c>
    </row>
    <row r="69" spans="1:7" x14ac:dyDescent="0.2">
      <c r="A69">
        <v>2018</v>
      </c>
      <c r="B69">
        <v>5</v>
      </c>
      <c r="C69">
        <v>18</v>
      </c>
      <c r="D69" t="s">
        <v>21</v>
      </c>
      <c r="E69" t="s">
        <v>172</v>
      </c>
      <c r="F69" t="s">
        <v>173</v>
      </c>
      <c r="G69" s="3">
        <v>0</v>
      </c>
    </row>
    <row r="70" spans="1:7" x14ac:dyDescent="0.2">
      <c r="A70">
        <v>2018</v>
      </c>
      <c r="B70">
        <v>6</v>
      </c>
      <c r="C70">
        <v>28</v>
      </c>
      <c r="D70" t="s">
        <v>174</v>
      </c>
      <c r="E70" t="s">
        <v>175</v>
      </c>
      <c r="F70" t="s">
        <v>176</v>
      </c>
      <c r="G70" s="3">
        <v>0</v>
      </c>
    </row>
    <row r="71" spans="1:7" x14ac:dyDescent="0.2">
      <c r="A71">
        <v>2018</v>
      </c>
      <c r="B71">
        <v>10</v>
      </c>
      <c r="C71">
        <v>27</v>
      </c>
      <c r="D71" t="s">
        <v>73</v>
      </c>
      <c r="E71" t="s">
        <v>177</v>
      </c>
      <c r="F71" t="s">
        <v>178</v>
      </c>
      <c r="G71" s="3">
        <v>0</v>
      </c>
    </row>
    <row r="72" spans="1:7" x14ac:dyDescent="0.2">
      <c r="A72">
        <v>2018</v>
      </c>
      <c r="B72">
        <v>11</v>
      </c>
      <c r="C72">
        <v>7</v>
      </c>
      <c r="D72" t="s">
        <v>64</v>
      </c>
      <c r="E72" t="s">
        <v>179</v>
      </c>
      <c r="F72" t="s">
        <v>180</v>
      </c>
      <c r="G72" s="3">
        <v>0</v>
      </c>
    </row>
    <row r="73" spans="1:7" x14ac:dyDescent="0.2">
      <c r="A73">
        <v>2019</v>
      </c>
      <c r="B73">
        <v>1</v>
      </c>
      <c r="C73">
        <v>23</v>
      </c>
      <c r="D73" t="s">
        <v>27</v>
      </c>
      <c r="E73" t="s">
        <v>181</v>
      </c>
      <c r="F73" t="s">
        <v>182</v>
      </c>
      <c r="G73" s="3">
        <v>0</v>
      </c>
    </row>
    <row r="74" spans="1:7" x14ac:dyDescent="0.2">
      <c r="A74">
        <v>2019</v>
      </c>
      <c r="B74">
        <v>2</v>
      </c>
      <c r="C74">
        <v>15</v>
      </c>
      <c r="D74" t="s">
        <v>33</v>
      </c>
      <c r="E74" t="s">
        <v>123</v>
      </c>
      <c r="F74" t="s">
        <v>183</v>
      </c>
      <c r="G74" s="3">
        <v>0</v>
      </c>
    </row>
    <row r="75" spans="1:7" x14ac:dyDescent="0.2">
      <c r="A75">
        <v>2019</v>
      </c>
      <c r="B75">
        <v>5</v>
      </c>
      <c r="C75">
        <v>31</v>
      </c>
      <c r="D75" t="s">
        <v>79</v>
      </c>
      <c r="E75" t="s">
        <v>184</v>
      </c>
      <c r="F75" t="s">
        <v>185</v>
      </c>
      <c r="G75" s="3">
        <v>0</v>
      </c>
    </row>
    <row r="76" spans="1:7" x14ac:dyDescent="0.2">
      <c r="A76">
        <v>2019</v>
      </c>
      <c r="B76">
        <v>8</v>
      </c>
      <c r="C76">
        <v>3</v>
      </c>
      <c r="D76" t="s">
        <v>21</v>
      </c>
      <c r="E76" t="s">
        <v>186</v>
      </c>
      <c r="F76" t="s">
        <v>187</v>
      </c>
      <c r="G76" s="3">
        <v>1</v>
      </c>
    </row>
    <row r="77" spans="1:7" x14ac:dyDescent="0.2">
      <c r="A77">
        <v>2019</v>
      </c>
      <c r="B77">
        <v>8</v>
      </c>
      <c r="C77">
        <v>4</v>
      </c>
      <c r="D77" t="s">
        <v>56</v>
      </c>
      <c r="E77" t="s">
        <v>188</v>
      </c>
      <c r="F77" t="s">
        <v>189</v>
      </c>
      <c r="G77" s="3">
        <v>1</v>
      </c>
    </row>
    <row r="78" spans="1:7" x14ac:dyDescent="0.2">
      <c r="A78">
        <v>2020</v>
      </c>
      <c r="B78">
        <v>2</v>
      </c>
      <c r="C78">
        <v>26</v>
      </c>
      <c r="D78" t="s">
        <v>53</v>
      </c>
      <c r="E78" t="s">
        <v>190</v>
      </c>
      <c r="F78" t="s">
        <v>191</v>
      </c>
      <c r="G78" s="3">
        <v>0</v>
      </c>
    </row>
    <row r="79" spans="1:7" x14ac:dyDescent="0.2">
      <c r="A79">
        <v>2020</v>
      </c>
      <c r="B79">
        <v>3</v>
      </c>
      <c r="C79">
        <v>15</v>
      </c>
      <c r="D79" t="s">
        <v>50</v>
      </c>
      <c r="E79" t="s">
        <v>192</v>
      </c>
      <c r="F79" t="s">
        <v>193</v>
      </c>
      <c r="G79" s="3" t="s">
        <v>133</v>
      </c>
    </row>
    <row r="80" spans="1:7" x14ac:dyDescent="0.2">
      <c r="A80">
        <v>2021</v>
      </c>
      <c r="B80">
        <v>3</v>
      </c>
      <c r="C80">
        <v>16</v>
      </c>
      <c r="D80" t="s">
        <v>18</v>
      </c>
      <c r="E80" t="s">
        <v>194</v>
      </c>
      <c r="F80" t="s">
        <v>195</v>
      </c>
      <c r="G80" s="3">
        <v>1</v>
      </c>
    </row>
    <row r="81" spans="1:7" x14ac:dyDescent="0.2">
      <c r="A81">
        <v>2021</v>
      </c>
      <c r="B81">
        <v>3</v>
      </c>
      <c r="C81">
        <v>22</v>
      </c>
      <c r="D81" t="s">
        <v>12</v>
      </c>
      <c r="E81" t="s">
        <v>196</v>
      </c>
      <c r="F81" t="s">
        <v>197</v>
      </c>
      <c r="G81" s="3">
        <v>1</v>
      </c>
    </row>
    <row r="82" spans="1:7" x14ac:dyDescent="0.2">
      <c r="A82">
        <v>2021</v>
      </c>
      <c r="B82">
        <v>3</v>
      </c>
      <c r="C82">
        <v>31</v>
      </c>
      <c r="D82" t="s">
        <v>64</v>
      </c>
      <c r="E82" t="s">
        <v>198</v>
      </c>
      <c r="F82" t="s">
        <v>199</v>
      </c>
      <c r="G82" s="3">
        <v>0</v>
      </c>
    </row>
    <row r="83" spans="1:7" x14ac:dyDescent="0.2">
      <c r="A83">
        <v>2021</v>
      </c>
      <c r="B83">
        <v>4</v>
      </c>
      <c r="C83">
        <v>15</v>
      </c>
      <c r="D83" t="s">
        <v>36</v>
      </c>
      <c r="E83" t="s">
        <v>200</v>
      </c>
      <c r="F83" t="s">
        <v>201</v>
      </c>
      <c r="G83" s="3">
        <v>0</v>
      </c>
    </row>
    <row r="84" spans="1:7" x14ac:dyDescent="0.2">
      <c r="A84">
        <v>2021</v>
      </c>
      <c r="B84">
        <v>5</v>
      </c>
      <c r="C84">
        <v>26</v>
      </c>
      <c r="D84" t="s">
        <v>64</v>
      </c>
      <c r="E84" t="s">
        <v>202</v>
      </c>
      <c r="F84" t="s">
        <v>203</v>
      </c>
      <c r="G84" s="3">
        <v>0</v>
      </c>
    </row>
    <row r="85" spans="1:7" x14ac:dyDescent="0.2">
      <c r="A85">
        <v>2021</v>
      </c>
      <c r="B85">
        <v>9</v>
      </c>
      <c r="C85">
        <v>12</v>
      </c>
      <c r="D85" t="s">
        <v>61</v>
      </c>
      <c r="E85" t="s">
        <v>204</v>
      </c>
      <c r="F85" t="s">
        <v>205</v>
      </c>
      <c r="G85" s="3">
        <v>1</v>
      </c>
    </row>
    <row r="86" spans="1:7" x14ac:dyDescent="0.2">
      <c r="A86">
        <v>2021</v>
      </c>
      <c r="B86">
        <v>10</v>
      </c>
      <c r="C86">
        <v>21</v>
      </c>
      <c r="D86" t="s">
        <v>67</v>
      </c>
      <c r="E86" t="s">
        <v>206</v>
      </c>
      <c r="F86" t="s">
        <v>207</v>
      </c>
      <c r="G86" s="3">
        <v>1</v>
      </c>
    </row>
    <row r="87" spans="1:7" x14ac:dyDescent="0.2">
      <c r="A87">
        <v>2021</v>
      </c>
      <c r="B87">
        <v>11</v>
      </c>
      <c r="C87">
        <v>30</v>
      </c>
      <c r="D87" t="s">
        <v>151</v>
      </c>
      <c r="E87" t="s">
        <v>208</v>
      </c>
      <c r="F87" t="s">
        <v>209</v>
      </c>
      <c r="G87" s="3">
        <v>0</v>
      </c>
    </row>
    <row r="88" spans="1:7" x14ac:dyDescent="0.2">
      <c r="A88">
        <v>2022</v>
      </c>
      <c r="B88">
        <v>2</v>
      </c>
      <c r="C88">
        <v>28</v>
      </c>
      <c r="D88" t="s">
        <v>64</v>
      </c>
      <c r="E88" t="s">
        <v>210</v>
      </c>
      <c r="F88" t="s">
        <v>211</v>
      </c>
      <c r="G88" s="3">
        <v>0</v>
      </c>
    </row>
    <row r="89" spans="1:7" x14ac:dyDescent="0.2">
      <c r="A89">
        <v>2022</v>
      </c>
      <c r="B89">
        <v>5</v>
      </c>
      <c r="C89">
        <v>14</v>
      </c>
      <c r="D89" t="s">
        <v>99</v>
      </c>
      <c r="E89" t="s">
        <v>212</v>
      </c>
      <c r="F89" t="s">
        <v>213</v>
      </c>
      <c r="G89" s="3">
        <v>0</v>
      </c>
    </row>
    <row r="90" spans="1:7" x14ac:dyDescent="0.2">
      <c r="A90">
        <v>2022</v>
      </c>
      <c r="B90">
        <v>5</v>
      </c>
      <c r="C90">
        <v>24</v>
      </c>
      <c r="D90" t="s">
        <v>21</v>
      </c>
      <c r="E90" t="s">
        <v>214</v>
      </c>
      <c r="F90" t="s">
        <v>215</v>
      </c>
      <c r="G90" s="3">
        <v>0</v>
      </c>
    </row>
    <row r="91" spans="1:7" x14ac:dyDescent="0.2">
      <c r="A91">
        <v>2022</v>
      </c>
      <c r="B91">
        <v>6</v>
      </c>
      <c r="C91">
        <v>1</v>
      </c>
      <c r="D91" t="s">
        <v>216</v>
      </c>
      <c r="E91" t="s">
        <v>217</v>
      </c>
      <c r="F91" t="s">
        <v>218</v>
      </c>
      <c r="G91" s="3">
        <v>0</v>
      </c>
    </row>
    <row r="92" spans="1:7" x14ac:dyDescent="0.2">
      <c r="A92">
        <v>2022</v>
      </c>
      <c r="B92">
        <v>7</v>
      </c>
      <c r="C92">
        <v>4</v>
      </c>
      <c r="D92" t="s">
        <v>33</v>
      </c>
      <c r="E92" t="s">
        <v>219</v>
      </c>
      <c r="F92" t="s">
        <v>220</v>
      </c>
      <c r="G92" s="3">
        <v>1</v>
      </c>
    </row>
    <row r="93" spans="1:7" x14ac:dyDescent="0.2">
      <c r="A93">
        <v>2022</v>
      </c>
      <c r="B93">
        <v>10</v>
      </c>
      <c r="C93">
        <v>13</v>
      </c>
      <c r="D93" t="s">
        <v>96</v>
      </c>
      <c r="E93" t="s">
        <v>221</v>
      </c>
      <c r="F93" t="s">
        <v>222</v>
      </c>
      <c r="G93" s="3">
        <v>1</v>
      </c>
    </row>
    <row r="94" spans="1:7" x14ac:dyDescent="0.2">
      <c r="A94">
        <v>2022</v>
      </c>
      <c r="B94">
        <v>11</v>
      </c>
      <c r="C94">
        <v>19</v>
      </c>
      <c r="D94" t="s">
        <v>12</v>
      </c>
      <c r="E94" t="s">
        <v>223</v>
      </c>
      <c r="F94" t="s">
        <v>224</v>
      </c>
      <c r="G94" s="3">
        <v>0</v>
      </c>
    </row>
    <row r="95" spans="1:7" x14ac:dyDescent="0.2">
      <c r="A95">
        <v>2022</v>
      </c>
      <c r="B95">
        <v>11</v>
      </c>
      <c r="C95">
        <v>22</v>
      </c>
      <c r="D95" t="s">
        <v>79</v>
      </c>
      <c r="E95" t="s">
        <v>225</v>
      </c>
      <c r="F95" t="s">
        <v>226</v>
      </c>
      <c r="G95" s="3">
        <v>0</v>
      </c>
    </row>
    <row r="96" spans="1:7" x14ac:dyDescent="0.2">
      <c r="A96">
        <v>2023</v>
      </c>
      <c r="B96">
        <v>1</v>
      </c>
      <c r="C96">
        <v>21</v>
      </c>
      <c r="D96" t="s">
        <v>64</v>
      </c>
      <c r="E96" t="s">
        <v>227</v>
      </c>
      <c r="F96" t="s">
        <v>228</v>
      </c>
      <c r="G96" s="3">
        <v>0</v>
      </c>
    </row>
    <row r="97" spans="1:7" x14ac:dyDescent="0.2">
      <c r="A97">
        <v>2023</v>
      </c>
      <c r="B97">
        <v>1</v>
      </c>
      <c r="C97">
        <v>23</v>
      </c>
      <c r="D97" t="s">
        <v>64</v>
      </c>
      <c r="E97" t="s">
        <v>229</v>
      </c>
      <c r="F97" t="s">
        <v>230</v>
      </c>
      <c r="G97" s="3">
        <v>0</v>
      </c>
    </row>
    <row r="98" spans="1:7" x14ac:dyDescent="0.2">
      <c r="A98">
        <v>2023</v>
      </c>
      <c r="B98">
        <v>3</v>
      </c>
      <c r="C98">
        <v>27</v>
      </c>
      <c r="D98" t="s">
        <v>143</v>
      </c>
      <c r="E98" t="s">
        <v>231</v>
      </c>
      <c r="F98" t="s">
        <v>232</v>
      </c>
      <c r="G98" s="3">
        <v>0</v>
      </c>
    </row>
    <row r="99" spans="1:7" x14ac:dyDescent="0.2">
      <c r="A99">
        <v>2023</v>
      </c>
      <c r="B99">
        <v>4</v>
      </c>
      <c r="C99">
        <v>10</v>
      </c>
      <c r="D99" t="s">
        <v>93</v>
      </c>
      <c r="E99" t="s">
        <v>233</v>
      </c>
      <c r="F99" t="s">
        <v>234</v>
      </c>
      <c r="G99" s="3">
        <v>0</v>
      </c>
    </row>
    <row r="100" spans="1:7" x14ac:dyDescent="0.2">
      <c r="A100">
        <v>2023</v>
      </c>
      <c r="B100">
        <v>5</v>
      </c>
      <c r="C100">
        <v>6</v>
      </c>
      <c r="D100" t="s">
        <v>21</v>
      </c>
      <c r="E100" t="s">
        <v>235</v>
      </c>
      <c r="F100" t="s">
        <v>236</v>
      </c>
      <c r="G100" s="3">
        <v>0</v>
      </c>
    </row>
    <row r="101" spans="1:7" x14ac:dyDescent="0.2">
      <c r="A101">
        <v>2023</v>
      </c>
      <c r="B101">
        <v>7</v>
      </c>
      <c r="C101">
        <v>3</v>
      </c>
      <c r="D101" t="s">
        <v>73</v>
      </c>
      <c r="E101" t="s">
        <v>237</v>
      </c>
      <c r="F101" t="s">
        <v>238</v>
      </c>
      <c r="G101" s="3">
        <v>1</v>
      </c>
    </row>
    <row r="102" spans="1:7" x14ac:dyDescent="0.2">
      <c r="A102">
        <v>2023</v>
      </c>
      <c r="B102">
        <v>10</v>
      </c>
      <c r="C102">
        <v>25</v>
      </c>
      <c r="D102" t="s">
        <v>239</v>
      </c>
      <c r="E102" t="s">
        <v>240</v>
      </c>
      <c r="F102" t="s">
        <v>241</v>
      </c>
      <c r="G102" s="3">
        <v>0</v>
      </c>
    </row>
    <row r="103" spans="1:7" x14ac:dyDescent="0.2">
      <c r="A103">
        <v>2024</v>
      </c>
      <c r="B103">
        <v>6</v>
      </c>
      <c r="C103">
        <v>21</v>
      </c>
      <c r="D103" t="s">
        <v>9</v>
      </c>
      <c r="E103" t="s">
        <v>242</v>
      </c>
      <c r="F103" t="s">
        <v>243</v>
      </c>
      <c r="G103" s="3" t="s">
        <v>133</v>
      </c>
    </row>
    <row r="104" spans="1:7" x14ac:dyDescent="0.2">
      <c r="A104">
        <v>2024</v>
      </c>
      <c r="B104">
        <v>9</v>
      </c>
      <c r="C104">
        <v>2</v>
      </c>
      <c r="D104" t="s">
        <v>33</v>
      </c>
      <c r="E104" t="s">
        <v>244</v>
      </c>
      <c r="F104" t="s">
        <v>245</v>
      </c>
      <c r="G104" s="3">
        <v>0</v>
      </c>
    </row>
    <row r="105" spans="1:7" x14ac:dyDescent="0.2">
      <c r="A105">
        <v>2024</v>
      </c>
      <c r="B105">
        <v>9</v>
      </c>
      <c r="C105">
        <v>4</v>
      </c>
      <c r="D105" t="s">
        <v>18</v>
      </c>
      <c r="E105" t="s">
        <v>246</v>
      </c>
      <c r="F105" t="s">
        <v>247</v>
      </c>
      <c r="G105" s="3">
        <v>0</v>
      </c>
    </row>
    <row r="106" spans="1:7" x14ac:dyDescent="0.2">
      <c r="A106">
        <v>2025</v>
      </c>
      <c r="B106">
        <v>1</v>
      </c>
      <c r="C106">
        <v>27</v>
      </c>
      <c r="D106" t="s">
        <v>131</v>
      </c>
      <c r="E106" t="s">
        <v>599</v>
      </c>
      <c r="F106" t="s">
        <v>600</v>
      </c>
      <c r="G106" s="3" t="s">
        <v>133</v>
      </c>
    </row>
    <row r="107" spans="1:7" x14ac:dyDescent="0.2">
      <c r="A107">
        <v>2025</v>
      </c>
      <c r="B107">
        <v>7</v>
      </c>
      <c r="C107">
        <v>28</v>
      </c>
      <c r="D107" t="s">
        <v>99</v>
      </c>
      <c r="E107" t="s">
        <v>601</v>
      </c>
      <c r="F107" t="s">
        <v>602</v>
      </c>
      <c r="G107" s="3">
        <v>0</v>
      </c>
    </row>
    <row r="108" spans="1:7" x14ac:dyDescent="0.2">
      <c r="A108">
        <v>2025</v>
      </c>
      <c r="B108">
        <v>7</v>
      </c>
      <c r="C108">
        <v>29</v>
      </c>
      <c r="D108" t="s">
        <v>143</v>
      </c>
      <c r="E108" t="s">
        <v>603</v>
      </c>
      <c r="F108" t="s">
        <v>604</v>
      </c>
      <c r="G108" s="3">
        <v>1</v>
      </c>
    </row>
    <row r="109" spans="1:7" x14ac:dyDescent="0.2">
      <c r="A109">
        <v>2025</v>
      </c>
      <c r="B109">
        <v>8</v>
      </c>
      <c r="C109">
        <v>1</v>
      </c>
      <c r="D109" t="s">
        <v>324</v>
      </c>
      <c r="E109" t="s">
        <v>605</v>
      </c>
      <c r="F109" t="s">
        <v>606</v>
      </c>
      <c r="G109" s="3">
        <v>1</v>
      </c>
    </row>
  </sheetData>
  <autoFilter ref="A1:G109" xr:uid="{AD3868A8-5D13-274D-B830-86730688051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2C40-7B0B-4943-B128-98B161DA70F7}">
  <dimension ref="A1:AK112"/>
  <sheetViews>
    <sheetView workbookViewId="0">
      <pane ySplit="1" topLeftCell="A2" activePane="bottomLeft" state="frozen"/>
      <selection pane="bottomLeft" activeCell="Q3" sqref="Q3"/>
    </sheetView>
  </sheetViews>
  <sheetFormatPr baseColWidth="10" defaultRowHeight="16" x14ac:dyDescent="0.2"/>
  <cols>
    <col min="1" max="3" width="9" customWidth="1"/>
    <col min="4" max="4" width="12.33203125" bestFit="1" customWidth="1"/>
    <col min="5" max="5" width="19.1640625" bestFit="1" customWidth="1"/>
    <col min="6" max="6" width="23.33203125" bestFit="1" customWidth="1"/>
    <col min="7" max="7" width="18.83203125" bestFit="1" customWidth="1"/>
    <col min="8" max="8" width="12" bestFit="1" customWidth="1"/>
    <col min="9" max="9" width="11.1640625" bestFit="1" customWidth="1"/>
    <col min="11" max="11" width="14.5" bestFit="1" customWidth="1"/>
    <col min="15" max="15" width="14" bestFit="1" customWidth="1"/>
    <col min="21" max="23" width="9" customWidth="1"/>
    <col min="24" max="24" width="12.33203125" bestFit="1" customWidth="1"/>
    <col min="25" max="25" width="19.1640625" bestFit="1" customWidth="1"/>
    <col min="26" max="26" width="23.33203125" bestFit="1" customWidth="1"/>
    <col min="27" max="27" width="18.1640625" bestFit="1" customWidth="1"/>
    <col min="28" max="28" width="17.6640625" bestFit="1" customWidth="1"/>
    <col min="29" max="29" width="20.1640625" bestFit="1" customWidth="1"/>
    <col min="30" max="30" width="17.6640625" bestFit="1" customWidth="1"/>
    <col min="31" max="31" width="25.6640625" bestFit="1" customWidth="1"/>
    <col min="32" max="32" width="27.33203125" bestFit="1" customWidth="1"/>
    <col min="33" max="33" width="25.6640625" bestFit="1" customWidth="1"/>
    <col min="35" max="35" width="27" bestFit="1" customWidth="1"/>
    <col min="36" max="36" width="4.1640625" bestFit="1" customWidth="1"/>
    <col min="37" max="37" width="12.1640625" bestFit="1" customWidth="1"/>
  </cols>
  <sheetData>
    <row r="1" spans="1:37" s="1" customFormat="1" ht="17" x14ac:dyDescent="0.2">
      <c r="A1" s="12" t="s">
        <v>0</v>
      </c>
      <c r="B1" s="12" t="s">
        <v>1</v>
      </c>
      <c r="C1" s="12" t="s">
        <v>2</v>
      </c>
      <c r="D1" s="12" t="s">
        <v>3</v>
      </c>
      <c r="E1" s="12" t="s">
        <v>4</v>
      </c>
      <c r="F1" s="12" t="s">
        <v>5</v>
      </c>
      <c r="G1" s="12" t="s">
        <v>262</v>
      </c>
      <c r="H1" s="12" t="s">
        <v>263</v>
      </c>
      <c r="I1" s="12" t="s">
        <v>264</v>
      </c>
      <c r="K1" s="12" t="s">
        <v>279</v>
      </c>
      <c r="L1"/>
      <c r="M1"/>
      <c r="N1"/>
      <c r="O1" s="12" t="s">
        <v>280</v>
      </c>
      <c r="P1"/>
      <c r="Q1"/>
      <c r="U1" s="12" t="s">
        <v>0</v>
      </c>
      <c r="V1" s="12" t="s">
        <v>1</v>
      </c>
      <c r="W1" s="12" t="s">
        <v>2</v>
      </c>
      <c r="X1" s="12" t="s">
        <v>3</v>
      </c>
      <c r="Y1" s="12" t="s">
        <v>4</v>
      </c>
      <c r="Z1" s="12" t="s">
        <v>5</v>
      </c>
      <c r="AA1" s="1" t="s">
        <v>281</v>
      </c>
      <c r="AB1" s="1" t="s">
        <v>282</v>
      </c>
      <c r="AC1" s="1" t="s">
        <v>283</v>
      </c>
      <c r="AD1" s="1" t="s">
        <v>284</v>
      </c>
      <c r="AE1" s="1" t="s">
        <v>285</v>
      </c>
      <c r="AF1" s="1" t="s">
        <v>286</v>
      </c>
      <c r="AG1" s="1" t="s">
        <v>287</v>
      </c>
      <c r="AI1" s="1" t="s">
        <v>288</v>
      </c>
    </row>
    <row r="2" spans="1:37" x14ac:dyDescent="0.2">
      <c r="A2">
        <v>1998</v>
      </c>
      <c r="B2">
        <v>3</v>
      </c>
      <c r="C2">
        <v>7</v>
      </c>
      <c r="D2" t="s">
        <v>6</v>
      </c>
      <c r="E2" t="s">
        <v>7</v>
      </c>
      <c r="F2" t="s">
        <v>8</v>
      </c>
      <c r="G2">
        <v>35</v>
      </c>
      <c r="H2" t="s">
        <v>265</v>
      </c>
      <c r="I2" t="s">
        <v>266</v>
      </c>
      <c r="K2" s="13" t="s">
        <v>265</v>
      </c>
      <c r="L2">
        <f t="shared" ref="L2:L7" si="0">COUNTIF(H:H,K2)</f>
        <v>60</v>
      </c>
      <c r="M2" s="4">
        <f>L2/SUM(L2:L7)</f>
        <v>0.55045871559633031</v>
      </c>
      <c r="O2" s="13" t="s">
        <v>266</v>
      </c>
      <c r="P2">
        <f>COUNTIF(I:I,O2)</f>
        <v>106</v>
      </c>
      <c r="Q2" s="4">
        <f>P2/SUM(P2:P3)</f>
        <v>0.96363636363636362</v>
      </c>
      <c r="U2">
        <v>1998</v>
      </c>
      <c r="V2">
        <v>3</v>
      </c>
      <c r="W2">
        <v>7</v>
      </c>
      <c r="X2" t="s">
        <v>6</v>
      </c>
      <c r="Y2" t="s">
        <v>7</v>
      </c>
      <c r="Z2" t="s">
        <v>8</v>
      </c>
      <c r="AA2">
        <v>4</v>
      </c>
      <c r="AI2" t="s">
        <v>281</v>
      </c>
      <c r="AJ2">
        <f>SUM(AA:AA)</f>
        <v>496</v>
      </c>
      <c r="AK2" s="4">
        <f>AJ2/SUM($AJ$2:$AJ$8)</f>
        <v>0.5523385300668151</v>
      </c>
    </row>
    <row r="3" spans="1:37" x14ac:dyDescent="0.2">
      <c r="A3">
        <v>1998</v>
      </c>
      <c r="B3">
        <v>3</v>
      </c>
      <c r="C3">
        <v>24</v>
      </c>
      <c r="D3" t="s">
        <v>9</v>
      </c>
      <c r="E3" t="s">
        <v>10</v>
      </c>
      <c r="F3" t="s">
        <v>273</v>
      </c>
      <c r="G3">
        <v>13</v>
      </c>
      <c r="H3" t="s">
        <v>265</v>
      </c>
      <c r="I3" t="s">
        <v>266</v>
      </c>
      <c r="K3" s="13" t="s">
        <v>269</v>
      </c>
      <c r="L3">
        <f t="shared" si="0"/>
        <v>19</v>
      </c>
      <c r="M3" s="4">
        <f>L3/SUM(L2:L7)</f>
        <v>0.1743119266055046</v>
      </c>
      <c r="O3" s="13" t="s">
        <v>271</v>
      </c>
      <c r="P3">
        <f t="shared" ref="P3" si="1">COUNTIF(I:I,O3)</f>
        <v>4</v>
      </c>
      <c r="Q3" s="4">
        <f>P3/SUM(P2:P3)</f>
        <v>3.6363636363636362E-2</v>
      </c>
      <c r="U3">
        <v>1998</v>
      </c>
      <c r="V3">
        <v>3</v>
      </c>
      <c r="W3">
        <v>24</v>
      </c>
      <c r="X3" t="s">
        <v>9</v>
      </c>
      <c r="Y3" t="s">
        <v>10</v>
      </c>
      <c r="Z3" t="s">
        <v>11</v>
      </c>
      <c r="AA3">
        <v>5</v>
      </c>
      <c r="AI3" t="s">
        <v>282</v>
      </c>
      <c r="AJ3">
        <f>SUM(AB:AB)</f>
        <v>89</v>
      </c>
      <c r="AK3" s="4">
        <f t="shared" ref="AK2:AK8" si="2">AJ3/SUM($AJ$2:$AJ$8)</f>
        <v>9.9109131403118042E-2</v>
      </c>
    </row>
    <row r="4" spans="1:37" x14ac:dyDescent="0.2">
      <c r="A4">
        <v>1998</v>
      </c>
      <c r="B4">
        <v>3</v>
      </c>
      <c r="C4">
        <v>24</v>
      </c>
      <c r="D4" t="s">
        <v>9</v>
      </c>
      <c r="E4" t="s">
        <v>10</v>
      </c>
      <c r="F4" t="s">
        <v>274</v>
      </c>
      <c r="G4">
        <v>11</v>
      </c>
      <c r="H4" t="s">
        <v>265</v>
      </c>
      <c r="I4" t="s">
        <v>266</v>
      </c>
      <c r="K4" s="13" t="s">
        <v>268</v>
      </c>
      <c r="L4">
        <f t="shared" si="0"/>
        <v>12</v>
      </c>
      <c r="M4" s="4">
        <f>L4/SUM(L2:L7)</f>
        <v>0.11009174311926606</v>
      </c>
      <c r="O4" s="13"/>
      <c r="U4">
        <v>1999</v>
      </c>
      <c r="V4">
        <v>4</v>
      </c>
      <c r="W4">
        <v>20</v>
      </c>
      <c r="X4" t="s">
        <v>12</v>
      </c>
      <c r="Y4" t="s">
        <v>13</v>
      </c>
      <c r="Z4" t="s">
        <v>14</v>
      </c>
      <c r="AA4">
        <v>11</v>
      </c>
      <c r="AB4">
        <v>1</v>
      </c>
      <c r="AC4">
        <v>1</v>
      </c>
      <c r="AI4" t="s">
        <v>283</v>
      </c>
      <c r="AJ4">
        <f>SUM(AC:AC)</f>
        <v>154</v>
      </c>
      <c r="AK4" s="4">
        <f t="shared" si="2"/>
        <v>0.17149220489977729</v>
      </c>
    </row>
    <row r="5" spans="1:37" x14ac:dyDescent="0.2">
      <c r="A5">
        <v>1999</v>
      </c>
      <c r="B5">
        <v>4</v>
      </c>
      <c r="C5">
        <v>20</v>
      </c>
      <c r="D5" t="s">
        <v>12</v>
      </c>
      <c r="E5" t="s">
        <v>13</v>
      </c>
      <c r="F5" t="s">
        <v>275</v>
      </c>
      <c r="G5">
        <v>18</v>
      </c>
      <c r="H5" t="s">
        <v>265</v>
      </c>
      <c r="I5" t="s">
        <v>266</v>
      </c>
      <c r="K5" s="13" t="s">
        <v>272</v>
      </c>
      <c r="L5">
        <f t="shared" si="0"/>
        <v>7</v>
      </c>
      <c r="M5" s="4">
        <f>L5/SUM(L2:L7)</f>
        <v>6.4220183486238536E-2</v>
      </c>
      <c r="O5" s="13"/>
      <c r="U5">
        <v>1999</v>
      </c>
      <c r="V5">
        <v>6</v>
      </c>
      <c r="W5">
        <v>3</v>
      </c>
      <c r="X5" t="s">
        <v>15</v>
      </c>
      <c r="Y5" t="s">
        <v>16</v>
      </c>
      <c r="Z5" t="s">
        <v>17</v>
      </c>
      <c r="AA5">
        <v>3</v>
      </c>
      <c r="AC5">
        <v>1</v>
      </c>
      <c r="AI5" t="s">
        <v>284</v>
      </c>
      <c r="AJ5">
        <f>SUM(AD:AD)</f>
        <v>85</v>
      </c>
      <c r="AK5" s="4">
        <f t="shared" si="2"/>
        <v>9.4654788418708238E-2</v>
      </c>
    </row>
    <row r="6" spans="1:37" x14ac:dyDescent="0.2">
      <c r="A6">
        <v>1999</v>
      </c>
      <c r="B6">
        <v>4</v>
      </c>
      <c r="C6">
        <v>20</v>
      </c>
      <c r="D6" t="s">
        <v>12</v>
      </c>
      <c r="E6" t="s">
        <v>13</v>
      </c>
      <c r="F6" t="s">
        <v>276</v>
      </c>
      <c r="G6">
        <v>17</v>
      </c>
      <c r="H6" t="s">
        <v>265</v>
      </c>
      <c r="I6" t="s">
        <v>266</v>
      </c>
      <c r="K6" s="13" t="s">
        <v>267</v>
      </c>
      <c r="L6">
        <f t="shared" si="0"/>
        <v>8</v>
      </c>
      <c r="M6" s="4">
        <f>L6/SUM(L2:L7)</f>
        <v>7.3394495412844041E-2</v>
      </c>
      <c r="O6" s="13"/>
      <c r="U6">
        <v>1999</v>
      </c>
      <c r="V6">
        <v>7</v>
      </c>
      <c r="W6">
        <v>29</v>
      </c>
      <c r="X6" t="s">
        <v>18</v>
      </c>
      <c r="Y6" t="s">
        <v>19</v>
      </c>
      <c r="Z6" t="s">
        <v>20</v>
      </c>
      <c r="AA6">
        <v>5</v>
      </c>
      <c r="AD6">
        <v>2</v>
      </c>
      <c r="AE6">
        <v>1</v>
      </c>
      <c r="AG6">
        <v>4</v>
      </c>
      <c r="AI6" t="s">
        <v>285</v>
      </c>
      <c r="AJ6">
        <f>SUM(AE:AE)</f>
        <v>8</v>
      </c>
      <c r="AK6" s="4">
        <f t="shared" si="2"/>
        <v>8.9086859688195987E-3</v>
      </c>
    </row>
    <row r="7" spans="1:37" x14ac:dyDescent="0.2">
      <c r="A7">
        <v>1999</v>
      </c>
      <c r="B7">
        <v>6</v>
      </c>
      <c r="C7">
        <v>3</v>
      </c>
      <c r="D7" t="s">
        <v>15</v>
      </c>
      <c r="E7" t="s">
        <v>16</v>
      </c>
      <c r="F7" t="s">
        <v>17</v>
      </c>
      <c r="G7">
        <v>23</v>
      </c>
      <c r="H7" t="s">
        <v>265</v>
      </c>
      <c r="I7" t="s">
        <v>266</v>
      </c>
      <c r="K7" s="13" t="s">
        <v>270</v>
      </c>
      <c r="L7">
        <f t="shared" si="0"/>
        <v>3</v>
      </c>
      <c r="M7" s="4">
        <f>L7/SUM(L2:L7)</f>
        <v>2.7522935779816515E-2</v>
      </c>
      <c r="O7" s="13"/>
      <c r="U7">
        <v>1999</v>
      </c>
      <c r="V7">
        <v>9</v>
      </c>
      <c r="W7">
        <v>15</v>
      </c>
      <c r="X7" t="s">
        <v>21</v>
      </c>
      <c r="Y7" t="s">
        <v>22</v>
      </c>
      <c r="Z7" t="s">
        <v>23</v>
      </c>
      <c r="AA7">
        <v>7</v>
      </c>
      <c r="AI7" t="s">
        <v>286</v>
      </c>
      <c r="AJ7">
        <f>SUM(AF:AF)</f>
        <v>16</v>
      </c>
      <c r="AK7" s="4">
        <f t="shared" si="2"/>
        <v>1.7817371937639197E-2</v>
      </c>
    </row>
    <row r="8" spans="1:37" x14ac:dyDescent="0.2">
      <c r="A8">
        <v>1999</v>
      </c>
      <c r="B8">
        <v>7</v>
      </c>
      <c r="C8">
        <v>29</v>
      </c>
      <c r="D8" t="s">
        <v>18</v>
      </c>
      <c r="E8" t="s">
        <v>19</v>
      </c>
      <c r="F8" t="s">
        <v>20</v>
      </c>
      <c r="G8">
        <v>44</v>
      </c>
      <c r="H8" t="s">
        <v>265</v>
      </c>
      <c r="I8" t="s">
        <v>266</v>
      </c>
      <c r="K8" s="13"/>
      <c r="O8" s="13"/>
      <c r="U8">
        <v>1999</v>
      </c>
      <c r="V8">
        <v>11</v>
      </c>
      <c r="W8">
        <v>2</v>
      </c>
      <c r="X8" t="s">
        <v>24</v>
      </c>
      <c r="Y8" t="s">
        <v>25</v>
      </c>
      <c r="Z8" t="s">
        <v>26</v>
      </c>
      <c r="AD8">
        <v>7</v>
      </c>
      <c r="AI8" t="s">
        <v>287</v>
      </c>
      <c r="AJ8">
        <f>SUM(AG:AG)</f>
        <v>50</v>
      </c>
      <c r="AK8" s="4">
        <f t="shared" si="2"/>
        <v>5.5679287305122498E-2</v>
      </c>
    </row>
    <row r="9" spans="1:37" x14ac:dyDescent="0.2">
      <c r="A9">
        <v>1999</v>
      </c>
      <c r="B9">
        <v>9</v>
      </c>
      <c r="C9">
        <v>15</v>
      </c>
      <c r="D9" t="s">
        <v>21</v>
      </c>
      <c r="E9" t="s">
        <v>22</v>
      </c>
      <c r="F9" t="s">
        <v>23</v>
      </c>
      <c r="G9">
        <v>47</v>
      </c>
      <c r="H9" t="s">
        <v>265</v>
      </c>
      <c r="I9" t="s">
        <v>266</v>
      </c>
      <c r="U9">
        <v>1999</v>
      </c>
      <c r="V9">
        <v>12</v>
      </c>
      <c r="W9">
        <v>30</v>
      </c>
      <c r="X9" t="s">
        <v>27</v>
      </c>
      <c r="Y9" t="s">
        <v>28</v>
      </c>
      <c r="Z9" t="s">
        <v>29</v>
      </c>
      <c r="AC9">
        <v>3</v>
      </c>
      <c r="AG9">
        <v>2</v>
      </c>
    </row>
    <row r="10" spans="1:37" x14ac:dyDescent="0.2">
      <c r="A10">
        <v>1999</v>
      </c>
      <c r="B10">
        <v>11</v>
      </c>
      <c r="C10">
        <v>2</v>
      </c>
      <c r="D10" t="s">
        <v>24</v>
      </c>
      <c r="E10" t="s">
        <v>25</v>
      </c>
      <c r="F10" t="s">
        <v>26</v>
      </c>
      <c r="G10">
        <v>40</v>
      </c>
      <c r="H10" t="s">
        <v>267</v>
      </c>
      <c r="I10" t="s">
        <v>266</v>
      </c>
      <c r="U10">
        <v>2000</v>
      </c>
      <c r="V10">
        <v>12</v>
      </c>
      <c r="W10">
        <v>26</v>
      </c>
      <c r="X10" t="s">
        <v>30</v>
      </c>
      <c r="Y10" t="s">
        <v>31</v>
      </c>
      <c r="Z10" t="s">
        <v>32</v>
      </c>
      <c r="AA10">
        <v>6</v>
      </c>
      <c r="AG10">
        <v>1</v>
      </c>
    </row>
    <row r="11" spans="1:37" x14ac:dyDescent="0.2">
      <c r="A11">
        <v>1999</v>
      </c>
      <c r="B11">
        <v>12</v>
      </c>
      <c r="C11">
        <v>30</v>
      </c>
      <c r="D11" t="s">
        <v>27</v>
      </c>
      <c r="E11" t="s">
        <v>28</v>
      </c>
      <c r="F11" t="s">
        <v>29</v>
      </c>
      <c r="G11">
        <v>36</v>
      </c>
      <c r="H11" t="s">
        <v>268</v>
      </c>
      <c r="I11" t="s">
        <v>266</v>
      </c>
      <c r="U11">
        <v>2001</v>
      </c>
      <c r="V11">
        <v>2</v>
      </c>
      <c r="W11">
        <v>5</v>
      </c>
      <c r="X11" t="s">
        <v>33</v>
      </c>
      <c r="Y11" t="s">
        <v>34</v>
      </c>
      <c r="Z11" t="s">
        <v>35</v>
      </c>
      <c r="AA11">
        <v>1</v>
      </c>
      <c r="AG11">
        <v>3</v>
      </c>
    </row>
    <row r="12" spans="1:37" x14ac:dyDescent="0.2">
      <c r="A12">
        <v>2000</v>
      </c>
      <c r="B12">
        <v>12</v>
      </c>
      <c r="C12">
        <v>26</v>
      </c>
      <c r="D12" t="s">
        <v>30</v>
      </c>
      <c r="E12" t="s">
        <v>31</v>
      </c>
      <c r="F12" t="s">
        <v>32</v>
      </c>
      <c r="G12">
        <v>42</v>
      </c>
      <c r="H12" t="s">
        <v>265</v>
      </c>
      <c r="I12" t="s">
        <v>266</v>
      </c>
      <c r="U12">
        <v>2002</v>
      </c>
      <c r="V12">
        <v>3</v>
      </c>
      <c r="W12">
        <v>22</v>
      </c>
      <c r="X12" t="s">
        <v>36</v>
      </c>
      <c r="Y12" t="s">
        <v>37</v>
      </c>
      <c r="Z12" t="s">
        <v>38</v>
      </c>
      <c r="AA12">
        <v>1</v>
      </c>
      <c r="AG12">
        <v>3</v>
      </c>
    </row>
    <row r="13" spans="1:37" x14ac:dyDescent="0.2">
      <c r="A13">
        <v>2001</v>
      </c>
      <c r="B13">
        <v>2</v>
      </c>
      <c r="C13">
        <v>5</v>
      </c>
      <c r="D13" t="s">
        <v>33</v>
      </c>
      <c r="E13" t="s">
        <v>34</v>
      </c>
      <c r="F13" t="s">
        <v>35</v>
      </c>
      <c r="G13">
        <v>66</v>
      </c>
      <c r="H13" t="s">
        <v>269</v>
      </c>
      <c r="I13" t="s">
        <v>266</v>
      </c>
      <c r="U13">
        <v>2003</v>
      </c>
      <c r="V13">
        <v>2</v>
      </c>
      <c r="W13">
        <v>25</v>
      </c>
      <c r="X13" t="s">
        <v>39</v>
      </c>
      <c r="Y13" t="s">
        <v>40</v>
      </c>
      <c r="Z13" t="s">
        <v>41</v>
      </c>
      <c r="AG13">
        <v>4</v>
      </c>
    </row>
    <row r="14" spans="1:37" x14ac:dyDescent="0.2">
      <c r="A14">
        <v>2002</v>
      </c>
      <c r="B14">
        <v>3</v>
      </c>
      <c r="C14">
        <v>22</v>
      </c>
      <c r="D14" t="s">
        <v>36</v>
      </c>
      <c r="E14" t="s">
        <v>37</v>
      </c>
      <c r="F14" t="s">
        <v>38</v>
      </c>
      <c r="G14">
        <v>54</v>
      </c>
      <c r="H14" t="s">
        <v>265</v>
      </c>
      <c r="I14" t="s">
        <v>266</v>
      </c>
      <c r="U14">
        <v>2003</v>
      </c>
      <c r="V14">
        <v>7</v>
      </c>
      <c r="W14">
        <v>8</v>
      </c>
      <c r="X14" t="s">
        <v>42</v>
      </c>
      <c r="Y14" t="s">
        <v>43</v>
      </c>
      <c r="Z14" t="s">
        <v>44</v>
      </c>
      <c r="AA14">
        <v>1</v>
      </c>
      <c r="AB14">
        <v>5</v>
      </c>
    </row>
    <row r="15" spans="1:37" x14ac:dyDescent="0.2">
      <c r="A15">
        <v>2003</v>
      </c>
      <c r="B15">
        <v>2</v>
      </c>
      <c r="C15">
        <v>25</v>
      </c>
      <c r="D15" t="s">
        <v>39</v>
      </c>
      <c r="E15" t="s">
        <v>40</v>
      </c>
      <c r="F15" t="s">
        <v>41</v>
      </c>
      <c r="G15">
        <v>23</v>
      </c>
      <c r="H15" t="s">
        <v>269</v>
      </c>
      <c r="I15" t="s">
        <v>266</v>
      </c>
      <c r="U15">
        <v>2003</v>
      </c>
      <c r="V15">
        <v>8</v>
      </c>
      <c r="W15">
        <v>27</v>
      </c>
      <c r="X15" t="s">
        <v>33</v>
      </c>
      <c r="Y15" t="s">
        <v>45</v>
      </c>
      <c r="Z15" t="s">
        <v>46</v>
      </c>
      <c r="AC15">
        <v>1</v>
      </c>
      <c r="AG15">
        <v>5</v>
      </c>
    </row>
    <row r="16" spans="1:37" x14ac:dyDescent="0.2">
      <c r="A16">
        <v>2003</v>
      </c>
      <c r="B16">
        <v>7</v>
      </c>
      <c r="C16">
        <v>8</v>
      </c>
      <c r="D16" t="s">
        <v>42</v>
      </c>
      <c r="E16" t="s">
        <v>43</v>
      </c>
      <c r="F16" t="s">
        <v>44</v>
      </c>
      <c r="G16">
        <v>48</v>
      </c>
      <c r="H16" t="s">
        <v>265</v>
      </c>
      <c r="I16" t="s">
        <v>266</v>
      </c>
      <c r="U16">
        <v>2003</v>
      </c>
      <c r="V16">
        <v>10</v>
      </c>
      <c r="W16">
        <v>24</v>
      </c>
      <c r="X16" t="s">
        <v>47</v>
      </c>
      <c r="Y16" t="s">
        <v>48</v>
      </c>
      <c r="Z16" t="s">
        <v>49</v>
      </c>
      <c r="AG16">
        <v>4</v>
      </c>
    </row>
    <row r="17" spans="1:33" x14ac:dyDescent="0.2">
      <c r="A17">
        <v>2003</v>
      </c>
      <c r="B17">
        <v>8</v>
      </c>
      <c r="C17">
        <v>27</v>
      </c>
      <c r="D17" t="s">
        <v>33</v>
      </c>
      <c r="E17" t="s">
        <v>45</v>
      </c>
      <c r="F17" t="s">
        <v>46</v>
      </c>
      <c r="G17">
        <v>36</v>
      </c>
      <c r="H17" t="s">
        <v>268</v>
      </c>
      <c r="I17" t="s">
        <v>266</v>
      </c>
      <c r="U17">
        <v>2004</v>
      </c>
      <c r="V17">
        <v>7</v>
      </c>
      <c r="W17">
        <v>2</v>
      </c>
      <c r="X17" t="s">
        <v>50</v>
      </c>
      <c r="Y17" t="s">
        <v>51</v>
      </c>
      <c r="Z17" t="s">
        <v>52</v>
      </c>
      <c r="AB17">
        <v>3</v>
      </c>
      <c r="AC17">
        <v>2</v>
      </c>
    </row>
    <row r="18" spans="1:33" x14ac:dyDescent="0.2">
      <c r="A18">
        <v>2003</v>
      </c>
      <c r="B18">
        <v>10</v>
      </c>
      <c r="C18">
        <v>24</v>
      </c>
      <c r="D18" t="s">
        <v>47</v>
      </c>
      <c r="E18" t="s">
        <v>48</v>
      </c>
      <c r="F18" t="s">
        <v>49</v>
      </c>
      <c r="G18">
        <v>53</v>
      </c>
      <c r="H18" t="s">
        <v>265</v>
      </c>
      <c r="I18" t="s">
        <v>266</v>
      </c>
      <c r="U18">
        <v>2004</v>
      </c>
      <c r="V18">
        <v>11</v>
      </c>
      <c r="W18">
        <v>21</v>
      </c>
      <c r="X18" t="s">
        <v>53</v>
      </c>
      <c r="Y18" t="s">
        <v>54</v>
      </c>
      <c r="Z18" t="s">
        <v>55</v>
      </c>
      <c r="AA18">
        <v>6</v>
      </c>
    </row>
    <row r="19" spans="1:33" x14ac:dyDescent="0.2">
      <c r="A19">
        <v>2004</v>
      </c>
      <c r="B19">
        <v>7</v>
      </c>
      <c r="C19">
        <v>2</v>
      </c>
      <c r="D19" t="s">
        <v>50</v>
      </c>
      <c r="E19" t="s">
        <v>51</v>
      </c>
      <c r="F19" t="s">
        <v>52</v>
      </c>
      <c r="G19">
        <v>21</v>
      </c>
      <c r="H19" t="s">
        <v>133</v>
      </c>
      <c r="I19" t="s">
        <v>266</v>
      </c>
      <c r="U19">
        <v>2004</v>
      </c>
      <c r="V19">
        <v>12</v>
      </c>
      <c r="W19">
        <v>8</v>
      </c>
      <c r="X19" t="s">
        <v>56</v>
      </c>
      <c r="Y19" t="s">
        <v>57</v>
      </c>
      <c r="Z19" t="s">
        <v>58</v>
      </c>
      <c r="AA19">
        <v>4</v>
      </c>
    </row>
    <row r="20" spans="1:33" x14ac:dyDescent="0.2">
      <c r="A20">
        <v>2004</v>
      </c>
      <c r="B20">
        <v>11</v>
      </c>
      <c r="C20">
        <v>21</v>
      </c>
      <c r="D20" t="s">
        <v>53</v>
      </c>
      <c r="E20" t="s">
        <v>54</v>
      </c>
      <c r="F20" t="s">
        <v>55</v>
      </c>
      <c r="G20">
        <v>36</v>
      </c>
      <c r="H20" t="s">
        <v>267</v>
      </c>
      <c r="I20" t="s">
        <v>266</v>
      </c>
      <c r="U20">
        <v>2005</v>
      </c>
      <c r="V20">
        <v>3</v>
      </c>
      <c r="W20">
        <v>12</v>
      </c>
      <c r="X20" t="s">
        <v>53</v>
      </c>
      <c r="Y20" t="s">
        <v>59</v>
      </c>
      <c r="Z20" t="s">
        <v>60</v>
      </c>
      <c r="AA20">
        <v>3</v>
      </c>
      <c r="AG20">
        <v>4</v>
      </c>
    </row>
    <row r="21" spans="1:33" x14ac:dyDescent="0.2">
      <c r="A21">
        <v>2004</v>
      </c>
      <c r="B21">
        <v>12</v>
      </c>
      <c r="C21">
        <v>8</v>
      </c>
      <c r="D21" t="s">
        <v>56</v>
      </c>
      <c r="E21" t="s">
        <v>57</v>
      </c>
      <c r="F21" t="s">
        <v>58</v>
      </c>
      <c r="G21">
        <v>25</v>
      </c>
      <c r="H21" t="s">
        <v>265</v>
      </c>
      <c r="I21" t="s">
        <v>266</v>
      </c>
      <c r="U21">
        <v>2005</v>
      </c>
      <c r="V21">
        <v>3</v>
      </c>
      <c r="W21">
        <v>21</v>
      </c>
      <c r="X21" t="s">
        <v>61</v>
      </c>
      <c r="Y21" t="s">
        <v>62</v>
      </c>
      <c r="Z21" t="s">
        <v>63</v>
      </c>
      <c r="AA21">
        <v>1</v>
      </c>
      <c r="AF21">
        <v>8</v>
      </c>
    </row>
    <row r="22" spans="1:33" x14ac:dyDescent="0.2">
      <c r="A22">
        <v>2005</v>
      </c>
      <c r="B22">
        <v>3</v>
      </c>
      <c r="C22">
        <v>12</v>
      </c>
      <c r="D22" t="s">
        <v>53</v>
      </c>
      <c r="E22" t="s">
        <v>59</v>
      </c>
      <c r="F22" t="s">
        <v>60</v>
      </c>
      <c r="G22">
        <v>45</v>
      </c>
      <c r="H22" t="s">
        <v>265</v>
      </c>
      <c r="I22" t="s">
        <v>266</v>
      </c>
      <c r="U22">
        <v>2006</v>
      </c>
      <c r="V22">
        <v>1</v>
      </c>
      <c r="W22">
        <v>30</v>
      </c>
      <c r="X22" t="s">
        <v>64</v>
      </c>
      <c r="Y22" t="s">
        <v>65</v>
      </c>
      <c r="Z22" t="s">
        <v>66</v>
      </c>
      <c r="AA22">
        <v>1</v>
      </c>
      <c r="AB22">
        <v>3</v>
      </c>
      <c r="AC22">
        <v>1</v>
      </c>
      <c r="AD22">
        <v>2</v>
      </c>
    </row>
    <row r="23" spans="1:33" x14ac:dyDescent="0.2">
      <c r="A23">
        <v>2005</v>
      </c>
      <c r="B23">
        <v>3</v>
      </c>
      <c r="C23">
        <v>21</v>
      </c>
      <c r="D23" t="s">
        <v>61</v>
      </c>
      <c r="E23" t="s">
        <v>62</v>
      </c>
      <c r="F23" t="s">
        <v>63</v>
      </c>
      <c r="G23">
        <v>16</v>
      </c>
      <c r="H23" t="s">
        <v>270</v>
      </c>
      <c r="I23" t="s">
        <v>266</v>
      </c>
      <c r="U23">
        <v>2006</v>
      </c>
      <c r="V23">
        <v>3</v>
      </c>
      <c r="W23">
        <v>24</v>
      </c>
      <c r="X23" t="s">
        <v>67</v>
      </c>
      <c r="Y23" t="s">
        <v>68</v>
      </c>
      <c r="Z23" t="s">
        <v>69</v>
      </c>
      <c r="AA23">
        <v>4</v>
      </c>
      <c r="AD23">
        <v>1</v>
      </c>
      <c r="AF23">
        <v>1</v>
      </c>
    </row>
    <row r="24" spans="1:33" x14ac:dyDescent="0.2">
      <c r="A24">
        <v>2006</v>
      </c>
      <c r="B24">
        <v>1</v>
      </c>
      <c r="C24">
        <v>30</v>
      </c>
      <c r="D24" t="s">
        <v>64</v>
      </c>
      <c r="E24" t="s">
        <v>65</v>
      </c>
      <c r="F24" t="s">
        <v>66</v>
      </c>
      <c r="G24">
        <v>44</v>
      </c>
      <c r="H24" t="s">
        <v>265</v>
      </c>
      <c r="I24" t="s">
        <v>271</v>
      </c>
      <c r="U24">
        <v>2006</v>
      </c>
      <c r="V24">
        <v>5</v>
      </c>
      <c r="W24">
        <v>21</v>
      </c>
      <c r="X24" t="s">
        <v>70</v>
      </c>
      <c r="Y24" t="s">
        <v>71</v>
      </c>
      <c r="Z24" t="s">
        <v>72</v>
      </c>
      <c r="AB24">
        <v>5</v>
      </c>
    </row>
    <row r="25" spans="1:33" x14ac:dyDescent="0.2">
      <c r="A25">
        <v>2006</v>
      </c>
      <c r="B25">
        <v>3</v>
      </c>
      <c r="C25">
        <v>24</v>
      </c>
      <c r="D25" t="s">
        <v>67</v>
      </c>
      <c r="E25" t="s">
        <v>68</v>
      </c>
      <c r="F25" t="s">
        <v>69</v>
      </c>
      <c r="G25">
        <v>28</v>
      </c>
      <c r="H25" t="s">
        <v>265</v>
      </c>
      <c r="I25" t="s">
        <v>266</v>
      </c>
      <c r="U25">
        <v>2006</v>
      </c>
      <c r="V25">
        <v>10</v>
      </c>
      <c r="W25">
        <v>2</v>
      </c>
      <c r="X25" t="s">
        <v>73</v>
      </c>
      <c r="Y25" t="s">
        <v>74</v>
      </c>
      <c r="Z25" t="s">
        <v>75</v>
      </c>
      <c r="AA25">
        <v>5</v>
      </c>
    </row>
    <row r="26" spans="1:33" x14ac:dyDescent="0.2">
      <c r="A26">
        <v>2006</v>
      </c>
      <c r="B26">
        <v>5</v>
      </c>
      <c r="C26">
        <v>21</v>
      </c>
      <c r="D26" t="s">
        <v>70</v>
      </c>
      <c r="E26" t="s">
        <v>71</v>
      </c>
      <c r="F26" t="s">
        <v>72</v>
      </c>
      <c r="G26">
        <v>25</v>
      </c>
      <c r="H26" t="s">
        <v>269</v>
      </c>
      <c r="I26" t="s">
        <v>266</v>
      </c>
      <c r="U26">
        <v>2007</v>
      </c>
      <c r="V26">
        <v>2</v>
      </c>
      <c r="W26">
        <v>12</v>
      </c>
      <c r="X26" t="s">
        <v>76</v>
      </c>
      <c r="Y26" t="s">
        <v>77</v>
      </c>
      <c r="Z26" t="s">
        <v>78</v>
      </c>
      <c r="AA26">
        <v>5</v>
      </c>
    </row>
    <row r="27" spans="1:33" x14ac:dyDescent="0.2">
      <c r="A27">
        <v>2006</v>
      </c>
      <c r="B27">
        <v>10</v>
      </c>
      <c r="C27">
        <v>2</v>
      </c>
      <c r="D27" t="s">
        <v>73</v>
      </c>
      <c r="E27" t="s">
        <v>74</v>
      </c>
      <c r="F27" t="s">
        <v>75</v>
      </c>
      <c r="G27">
        <v>33</v>
      </c>
      <c r="H27" t="s">
        <v>265</v>
      </c>
      <c r="I27" t="s">
        <v>266</v>
      </c>
      <c r="U27">
        <v>2007</v>
      </c>
      <c r="V27">
        <v>4</v>
      </c>
      <c r="W27">
        <v>16</v>
      </c>
      <c r="X27" t="s">
        <v>79</v>
      </c>
      <c r="Y27" t="s">
        <v>80</v>
      </c>
      <c r="Z27" t="s">
        <v>81</v>
      </c>
      <c r="AA27">
        <v>19</v>
      </c>
      <c r="AB27">
        <v>3</v>
      </c>
      <c r="AC27">
        <v>2</v>
      </c>
      <c r="AD27">
        <v>5</v>
      </c>
      <c r="AE27">
        <v>2</v>
      </c>
      <c r="AF27">
        <v>1</v>
      </c>
    </row>
    <row r="28" spans="1:33" x14ac:dyDescent="0.2">
      <c r="A28">
        <v>2007</v>
      </c>
      <c r="B28">
        <v>2</v>
      </c>
      <c r="C28">
        <v>12</v>
      </c>
      <c r="D28" t="s">
        <v>76</v>
      </c>
      <c r="E28" t="s">
        <v>77</v>
      </c>
      <c r="F28" t="s">
        <v>78</v>
      </c>
      <c r="G28">
        <v>19</v>
      </c>
      <c r="H28" t="s">
        <v>265</v>
      </c>
      <c r="I28" t="s">
        <v>266</v>
      </c>
      <c r="U28">
        <v>2007</v>
      </c>
      <c r="V28">
        <v>10</v>
      </c>
      <c r="W28">
        <v>7</v>
      </c>
      <c r="X28" t="s">
        <v>53</v>
      </c>
      <c r="Y28" t="s">
        <v>82</v>
      </c>
      <c r="Z28" t="s">
        <v>83</v>
      </c>
      <c r="AA28">
        <v>6</v>
      </c>
    </row>
    <row r="29" spans="1:33" x14ac:dyDescent="0.2">
      <c r="A29">
        <v>2007</v>
      </c>
      <c r="B29">
        <v>4</v>
      </c>
      <c r="C29">
        <v>16</v>
      </c>
      <c r="D29" t="s">
        <v>79</v>
      </c>
      <c r="E29" t="s">
        <v>80</v>
      </c>
      <c r="F29" t="s">
        <v>81</v>
      </c>
      <c r="G29">
        <v>23</v>
      </c>
      <c r="H29" t="s">
        <v>267</v>
      </c>
      <c r="I29" t="s">
        <v>266</v>
      </c>
      <c r="U29">
        <v>2007</v>
      </c>
      <c r="V29">
        <v>12</v>
      </c>
      <c r="W29">
        <v>5</v>
      </c>
      <c r="X29" t="s">
        <v>84</v>
      </c>
      <c r="Y29" t="s">
        <v>85</v>
      </c>
      <c r="Z29" t="s">
        <v>86</v>
      </c>
      <c r="AA29">
        <v>8</v>
      </c>
    </row>
    <row r="30" spans="1:33" x14ac:dyDescent="0.2">
      <c r="A30">
        <v>2007</v>
      </c>
      <c r="B30">
        <v>10</v>
      </c>
      <c r="C30">
        <v>7</v>
      </c>
      <c r="D30" t="s">
        <v>53</v>
      </c>
      <c r="E30" t="s">
        <v>82</v>
      </c>
      <c r="F30" t="s">
        <v>83</v>
      </c>
      <c r="G30">
        <v>20</v>
      </c>
      <c r="H30" t="s">
        <v>265</v>
      </c>
      <c r="I30" t="s">
        <v>266</v>
      </c>
      <c r="U30">
        <v>2008</v>
      </c>
      <c r="V30">
        <v>2</v>
      </c>
      <c r="W30">
        <v>7</v>
      </c>
      <c r="X30" t="s">
        <v>50</v>
      </c>
      <c r="Y30" t="s">
        <v>87</v>
      </c>
      <c r="Z30" t="s">
        <v>88</v>
      </c>
      <c r="AA30">
        <v>6</v>
      </c>
    </row>
    <row r="31" spans="1:33" x14ac:dyDescent="0.2">
      <c r="A31">
        <v>2007</v>
      </c>
      <c r="B31">
        <v>12</v>
      </c>
      <c r="C31">
        <v>5</v>
      </c>
      <c r="D31" t="s">
        <v>84</v>
      </c>
      <c r="E31" t="s">
        <v>85</v>
      </c>
      <c r="F31" t="s">
        <v>86</v>
      </c>
      <c r="G31">
        <v>19</v>
      </c>
      <c r="H31" t="s">
        <v>265</v>
      </c>
      <c r="I31" t="s">
        <v>266</v>
      </c>
      <c r="U31">
        <v>2008</v>
      </c>
      <c r="V31">
        <v>2</v>
      </c>
      <c r="W31">
        <v>14</v>
      </c>
      <c r="X31" t="s">
        <v>33</v>
      </c>
      <c r="Y31" t="s">
        <v>89</v>
      </c>
      <c r="Z31" t="s">
        <v>90</v>
      </c>
      <c r="AA31">
        <v>4</v>
      </c>
      <c r="AC31">
        <v>1</v>
      </c>
    </row>
    <row r="32" spans="1:33" x14ac:dyDescent="0.2">
      <c r="A32">
        <v>2008</v>
      </c>
      <c r="B32">
        <v>2</v>
      </c>
      <c r="C32">
        <v>7</v>
      </c>
      <c r="D32" t="s">
        <v>50</v>
      </c>
      <c r="E32" t="s">
        <v>87</v>
      </c>
      <c r="F32" t="s">
        <v>88</v>
      </c>
      <c r="G32">
        <v>52</v>
      </c>
      <c r="H32" t="s">
        <v>269</v>
      </c>
      <c r="I32" t="s">
        <v>266</v>
      </c>
      <c r="U32">
        <v>2008</v>
      </c>
      <c r="V32">
        <v>3</v>
      </c>
      <c r="W32">
        <v>18</v>
      </c>
      <c r="X32" t="s">
        <v>64</v>
      </c>
      <c r="Y32" t="s">
        <v>91</v>
      </c>
      <c r="Z32" t="s">
        <v>92</v>
      </c>
      <c r="AA32">
        <v>2</v>
      </c>
      <c r="AC32">
        <v>1</v>
      </c>
      <c r="AG32">
        <v>1</v>
      </c>
    </row>
    <row r="33" spans="1:33" x14ac:dyDescent="0.2">
      <c r="A33">
        <v>2008</v>
      </c>
      <c r="B33">
        <v>2</v>
      </c>
      <c r="C33">
        <v>14</v>
      </c>
      <c r="D33" t="s">
        <v>33</v>
      </c>
      <c r="E33" t="s">
        <v>89</v>
      </c>
      <c r="F33" t="s">
        <v>90</v>
      </c>
      <c r="G33">
        <v>27</v>
      </c>
      <c r="H33" t="s">
        <v>265</v>
      </c>
      <c r="I33" t="s">
        <v>266</v>
      </c>
      <c r="U33">
        <v>2008</v>
      </c>
      <c r="V33">
        <v>6</v>
      </c>
      <c r="W33">
        <v>25</v>
      </c>
      <c r="X33" t="s">
        <v>93</v>
      </c>
      <c r="Y33" t="s">
        <v>94</v>
      </c>
      <c r="Z33" t="s">
        <v>95</v>
      </c>
      <c r="AC33">
        <v>3</v>
      </c>
      <c r="AG33">
        <v>2</v>
      </c>
    </row>
    <row r="34" spans="1:33" x14ac:dyDescent="0.2">
      <c r="A34">
        <v>2008</v>
      </c>
      <c r="B34">
        <v>3</v>
      </c>
      <c r="C34">
        <v>18</v>
      </c>
      <c r="D34" t="s">
        <v>64</v>
      </c>
      <c r="E34" t="s">
        <v>91</v>
      </c>
      <c r="F34" t="s">
        <v>92</v>
      </c>
      <c r="G34">
        <v>31</v>
      </c>
      <c r="H34" t="s">
        <v>265</v>
      </c>
      <c r="I34" t="s">
        <v>266</v>
      </c>
      <c r="U34">
        <v>2009</v>
      </c>
      <c r="V34">
        <v>3</v>
      </c>
      <c r="W34">
        <v>29</v>
      </c>
      <c r="X34" t="s">
        <v>96</v>
      </c>
      <c r="Y34" t="s">
        <v>97</v>
      </c>
      <c r="Z34" t="s">
        <v>98</v>
      </c>
      <c r="AA34">
        <v>5</v>
      </c>
      <c r="AD34">
        <v>1</v>
      </c>
      <c r="AG34">
        <v>2</v>
      </c>
    </row>
    <row r="35" spans="1:33" x14ac:dyDescent="0.2">
      <c r="A35">
        <v>2008</v>
      </c>
      <c r="B35">
        <v>6</v>
      </c>
      <c r="C35">
        <v>25</v>
      </c>
      <c r="D35" t="s">
        <v>93</v>
      </c>
      <c r="E35" t="s">
        <v>94</v>
      </c>
      <c r="F35" t="s">
        <v>95</v>
      </c>
      <c r="G35">
        <v>25</v>
      </c>
      <c r="H35" t="s">
        <v>265</v>
      </c>
      <c r="I35" t="s">
        <v>266</v>
      </c>
      <c r="U35">
        <v>2009</v>
      </c>
      <c r="V35">
        <v>4</v>
      </c>
      <c r="W35">
        <v>3</v>
      </c>
      <c r="X35" t="s">
        <v>99</v>
      </c>
      <c r="Y35" t="s">
        <v>100</v>
      </c>
      <c r="Z35" t="s">
        <v>101</v>
      </c>
      <c r="AA35">
        <v>2</v>
      </c>
      <c r="AB35">
        <v>2</v>
      </c>
      <c r="AC35">
        <v>1</v>
      </c>
      <c r="AD35">
        <v>6</v>
      </c>
      <c r="AE35">
        <v>2</v>
      </c>
    </row>
    <row r="36" spans="1:33" x14ac:dyDescent="0.2">
      <c r="A36">
        <v>2009</v>
      </c>
      <c r="B36">
        <v>3</v>
      </c>
      <c r="C36">
        <v>29</v>
      </c>
      <c r="D36" t="s">
        <v>96</v>
      </c>
      <c r="E36" t="s">
        <v>97</v>
      </c>
      <c r="F36" t="s">
        <v>98</v>
      </c>
      <c r="G36">
        <v>45</v>
      </c>
      <c r="H36" t="s">
        <v>265</v>
      </c>
      <c r="I36" t="s">
        <v>266</v>
      </c>
      <c r="U36">
        <v>2009</v>
      </c>
      <c r="V36">
        <v>11</v>
      </c>
      <c r="W36">
        <v>5</v>
      </c>
      <c r="X36" t="s">
        <v>21</v>
      </c>
      <c r="Y36" t="s">
        <v>102</v>
      </c>
      <c r="Z36" t="s">
        <v>103</v>
      </c>
      <c r="AA36">
        <v>10</v>
      </c>
      <c r="AC36">
        <v>2</v>
      </c>
      <c r="AD36">
        <v>1</v>
      </c>
    </row>
    <row r="37" spans="1:33" x14ac:dyDescent="0.2">
      <c r="A37">
        <v>2009</v>
      </c>
      <c r="B37">
        <v>4</v>
      </c>
      <c r="C37">
        <v>3</v>
      </c>
      <c r="D37" t="s">
        <v>99</v>
      </c>
      <c r="E37" t="s">
        <v>100</v>
      </c>
      <c r="F37" t="s">
        <v>101</v>
      </c>
      <c r="G37">
        <v>41</v>
      </c>
      <c r="H37" t="s">
        <v>267</v>
      </c>
      <c r="I37" t="s">
        <v>266</v>
      </c>
      <c r="U37">
        <v>2009</v>
      </c>
      <c r="V37">
        <v>11</v>
      </c>
      <c r="W37">
        <v>29</v>
      </c>
      <c r="X37" t="s">
        <v>67</v>
      </c>
      <c r="Y37" t="s">
        <v>104</v>
      </c>
      <c r="Z37" t="s">
        <v>105</v>
      </c>
      <c r="AA37">
        <v>4</v>
      </c>
    </row>
    <row r="38" spans="1:33" x14ac:dyDescent="0.2">
      <c r="A38">
        <v>2009</v>
      </c>
      <c r="B38">
        <v>11</v>
      </c>
      <c r="C38">
        <v>5</v>
      </c>
      <c r="D38" t="s">
        <v>21</v>
      </c>
      <c r="E38" t="s">
        <v>102</v>
      </c>
      <c r="F38" t="s">
        <v>103</v>
      </c>
      <c r="G38">
        <v>39</v>
      </c>
      <c r="H38" t="s">
        <v>272</v>
      </c>
      <c r="I38" t="s">
        <v>266</v>
      </c>
      <c r="U38">
        <v>2010</v>
      </c>
      <c r="V38">
        <v>6</v>
      </c>
      <c r="W38">
        <v>6</v>
      </c>
      <c r="X38" t="s">
        <v>27</v>
      </c>
      <c r="Y38" t="s">
        <v>106</v>
      </c>
      <c r="Z38" t="s">
        <v>107</v>
      </c>
      <c r="AC38">
        <v>4</v>
      </c>
    </row>
    <row r="39" spans="1:33" x14ac:dyDescent="0.2">
      <c r="A39">
        <v>2009</v>
      </c>
      <c r="B39">
        <v>11</v>
      </c>
      <c r="C39">
        <v>29</v>
      </c>
      <c r="D39" t="s">
        <v>67</v>
      </c>
      <c r="E39" t="s">
        <v>104</v>
      </c>
      <c r="F39" t="s">
        <v>105</v>
      </c>
      <c r="G39">
        <v>37</v>
      </c>
      <c r="H39" t="s">
        <v>269</v>
      </c>
      <c r="I39" t="s">
        <v>266</v>
      </c>
      <c r="U39">
        <v>2010</v>
      </c>
      <c r="V39">
        <v>8</v>
      </c>
      <c r="W39">
        <v>3</v>
      </c>
      <c r="X39" t="s">
        <v>6</v>
      </c>
      <c r="Y39" t="s">
        <v>108</v>
      </c>
      <c r="Z39" t="s">
        <v>109</v>
      </c>
      <c r="AA39">
        <v>8</v>
      </c>
    </row>
    <row r="40" spans="1:33" x14ac:dyDescent="0.2">
      <c r="A40">
        <v>2010</v>
      </c>
      <c r="B40">
        <v>6</v>
      </c>
      <c r="C40">
        <v>6</v>
      </c>
      <c r="D40" t="s">
        <v>27</v>
      </c>
      <c r="E40" t="s">
        <v>106</v>
      </c>
      <c r="F40" t="s">
        <v>107</v>
      </c>
      <c r="G40">
        <v>37</v>
      </c>
      <c r="H40" t="s">
        <v>268</v>
      </c>
      <c r="I40" t="s">
        <v>266</v>
      </c>
      <c r="U40">
        <v>2011</v>
      </c>
      <c r="V40">
        <v>1</v>
      </c>
      <c r="W40">
        <v>8</v>
      </c>
      <c r="X40" t="s">
        <v>110</v>
      </c>
      <c r="Y40" t="s">
        <v>111</v>
      </c>
      <c r="Z40" t="s">
        <v>112</v>
      </c>
      <c r="AA40">
        <v>6</v>
      </c>
    </row>
    <row r="41" spans="1:33" x14ac:dyDescent="0.2">
      <c r="A41">
        <v>2010</v>
      </c>
      <c r="B41">
        <v>8</v>
      </c>
      <c r="C41">
        <v>3</v>
      </c>
      <c r="D41" t="s">
        <v>6</v>
      </c>
      <c r="E41" t="s">
        <v>108</v>
      </c>
      <c r="F41" t="s">
        <v>109</v>
      </c>
      <c r="G41">
        <v>34</v>
      </c>
      <c r="H41" t="s">
        <v>269</v>
      </c>
      <c r="I41" t="s">
        <v>266</v>
      </c>
      <c r="U41">
        <v>2011</v>
      </c>
      <c r="V41">
        <v>9</v>
      </c>
      <c r="W41">
        <v>6</v>
      </c>
      <c r="X41" t="s">
        <v>15</v>
      </c>
      <c r="Y41" t="s">
        <v>113</v>
      </c>
      <c r="Z41" t="s">
        <v>114</v>
      </c>
      <c r="AA41">
        <v>4</v>
      </c>
    </row>
    <row r="42" spans="1:33" x14ac:dyDescent="0.2">
      <c r="A42">
        <v>2011</v>
      </c>
      <c r="B42">
        <v>1</v>
      </c>
      <c r="C42">
        <v>8</v>
      </c>
      <c r="D42" t="s">
        <v>110</v>
      </c>
      <c r="E42" t="s">
        <v>111</v>
      </c>
      <c r="F42" t="s">
        <v>112</v>
      </c>
      <c r="G42">
        <v>22</v>
      </c>
      <c r="H42" t="s">
        <v>265</v>
      </c>
      <c r="I42" t="s">
        <v>266</v>
      </c>
      <c r="U42">
        <v>2011</v>
      </c>
      <c r="V42">
        <v>10</v>
      </c>
      <c r="W42">
        <v>12</v>
      </c>
      <c r="X42" t="s">
        <v>64</v>
      </c>
      <c r="Y42" t="s">
        <v>115</v>
      </c>
      <c r="Z42" t="s">
        <v>116</v>
      </c>
      <c r="AA42">
        <v>8</v>
      </c>
    </row>
    <row r="43" spans="1:33" x14ac:dyDescent="0.2">
      <c r="A43">
        <v>2011</v>
      </c>
      <c r="B43">
        <v>9</v>
      </c>
      <c r="C43">
        <v>6</v>
      </c>
      <c r="D43" t="s">
        <v>15</v>
      </c>
      <c r="E43" t="s">
        <v>113</v>
      </c>
      <c r="F43" t="s">
        <v>114</v>
      </c>
      <c r="G43">
        <v>32</v>
      </c>
      <c r="H43" t="s">
        <v>268</v>
      </c>
      <c r="I43" t="s">
        <v>266</v>
      </c>
      <c r="U43">
        <v>2012</v>
      </c>
      <c r="V43">
        <v>2</v>
      </c>
      <c r="W43">
        <v>20</v>
      </c>
      <c r="X43" t="s">
        <v>18</v>
      </c>
      <c r="Y43" t="s">
        <v>117</v>
      </c>
      <c r="Z43" t="s">
        <v>118</v>
      </c>
      <c r="AD43">
        <v>4</v>
      </c>
    </row>
    <row r="44" spans="1:33" x14ac:dyDescent="0.2">
      <c r="A44">
        <v>2011</v>
      </c>
      <c r="B44">
        <v>10</v>
      </c>
      <c r="C44">
        <v>12</v>
      </c>
      <c r="D44" t="s">
        <v>64</v>
      </c>
      <c r="E44" t="s">
        <v>115</v>
      </c>
      <c r="F44" t="s">
        <v>116</v>
      </c>
      <c r="G44">
        <v>41</v>
      </c>
      <c r="H44" t="s">
        <v>265</v>
      </c>
      <c r="I44" t="s">
        <v>266</v>
      </c>
      <c r="U44">
        <v>2012</v>
      </c>
      <c r="V44">
        <v>4</v>
      </c>
      <c r="W44">
        <v>2</v>
      </c>
      <c r="X44" t="s">
        <v>64</v>
      </c>
      <c r="Y44" t="s">
        <v>119</v>
      </c>
      <c r="Z44" t="s">
        <v>120</v>
      </c>
      <c r="AB44">
        <v>2</v>
      </c>
      <c r="AD44">
        <v>5</v>
      </c>
    </row>
    <row r="45" spans="1:33" x14ac:dyDescent="0.2">
      <c r="A45">
        <v>2012</v>
      </c>
      <c r="B45">
        <v>2</v>
      </c>
      <c r="C45">
        <v>20</v>
      </c>
      <c r="D45" t="s">
        <v>18</v>
      </c>
      <c r="E45" t="s">
        <v>117</v>
      </c>
      <c r="F45" t="s">
        <v>118</v>
      </c>
      <c r="G45">
        <v>59</v>
      </c>
      <c r="H45" t="s">
        <v>267</v>
      </c>
      <c r="I45" t="s">
        <v>266</v>
      </c>
      <c r="U45">
        <v>2012</v>
      </c>
      <c r="V45">
        <v>5</v>
      </c>
      <c r="W45">
        <v>30</v>
      </c>
      <c r="X45" t="s">
        <v>67</v>
      </c>
      <c r="Y45" t="s">
        <v>121</v>
      </c>
      <c r="Z45" t="s">
        <v>122</v>
      </c>
      <c r="AA45">
        <v>5</v>
      </c>
    </row>
    <row r="46" spans="1:33" x14ac:dyDescent="0.2">
      <c r="A46">
        <v>2012</v>
      </c>
      <c r="B46">
        <v>4</v>
      </c>
      <c r="C46">
        <v>2</v>
      </c>
      <c r="D46" t="s">
        <v>64</v>
      </c>
      <c r="E46" t="s">
        <v>119</v>
      </c>
      <c r="F46" t="s">
        <v>120</v>
      </c>
      <c r="G46">
        <v>43</v>
      </c>
      <c r="H46" t="s">
        <v>267</v>
      </c>
      <c r="I46" t="s">
        <v>266</v>
      </c>
      <c r="U46">
        <v>2012</v>
      </c>
      <c r="V46">
        <v>7</v>
      </c>
      <c r="W46">
        <v>20</v>
      </c>
      <c r="X46" t="s">
        <v>12</v>
      </c>
      <c r="Y46" t="s">
        <v>123</v>
      </c>
      <c r="Z46" t="s">
        <v>124</v>
      </c>
      <c r="AA46">
        <v>12</v>
      </c>
    </row>
    <row r="47" spans="1:33" x14ac:dyDescent="0.2">
      <c r="A47">
        <v>2012</v>
      </c>
      <c r="B47">
        <v>5</v>
      </c>
      <c r="C47">
        <v>30</v>
      </c>
      <c r="D47" t="s">
        <v>67</v>
      </c>
      <c r="E47" t="s">
        <v>121</v>
      </c>
      <c r="F47" t="s">
        <v>122</v>
      </c>
      <c r="G47">
        <v>40</v>
      </c>
      <c r="H47" t="s">
        <v>265</v>
      </c>
      <c r="I47" t="s">
        <v>266</v>
      </c>
      <c r="U47">
        <v>2012</v>
      </c>
      <c r="V47">
        <v>8</v>
      </c>
      <c r="W47">
        <v>5</v>
      </c>
      <c r="X47" t="s">
        <v>53</v>
      </c>
      <c r="Y47" t="s">
        <v>125</v>
      </c>
      <c r="Z47" t="s">
        <v>126</v>
      </c>
      <c r="AD47">
        <v>6</v>
      </c>
    </row>
    <row r="48" spans="1:33" x14ac:dyDescent="0.2">
      <c r="A48">
        <v>2012</v>
      </c>
      <c r="B48">
        <v>7</v>
      </c>
      <c r="C48">
        <v>20</v>
      </c>
      <c r="D48" t="s">
        <v>12</v>
      </c>
      <c r="E48" t="s">
        <v>123</v>
      </c>
      <c r="F48" t="s">
        <v>124</v>
      </c>
      <c r="G48">
        <v>24</v>
      </c>
      <c r="H48" t="s">
        <v>265</v>
      </c>
      <c r="I48" t="s">
        <v>266</v>
      </c>
      <c r="U48">
        <v>2012</v>
      </c>
      <c r="V48">
        <v>9</v>
      </c>
      <c r="W48">
        <v>27</v>
      </c>
      <c r="X48" t="s">
        <v>61</v>
      </c>
      <c r="Y48" t="s">
        <v>127</v>
      </c>
      <c r="Z48" t="s">
        <v>128</v>
      </c>
      <c r="AA48">
        <v>5</v>
      </c>
      <c r="AE48">
        <v>1</v>
      </c>
    </row>
    <row r="49" spans="1:32" x14ac:dyDescent="0.2">
      <c r="A49">
        <v>2012</v>
      </c>
      <c r="B49">
        <v>8</v>
      </c>
      <c r="C49">
        <v>5</v>
      </c>
      <c r="D49" t="s">
        <v>53</v>
      </c>
      <c r="E49" t="s">
        <v>125</v>
      </c>
      <c r="F49" t="s">
        <v>126</v>
      </c>
      <c r="G49">
        <v>40</v>
      </c>
      <c r="H49" t="s">
        <v>265</v>
      </c>
      <c r="I49" t="s">
        <v>266</v>
      </c>
      <c r="U49">
        <v>2012</v>
      </c>
      <c r="V49">
        <v>12</v>
      </c>
      <c r="W49">
        <v>14</v>
      </c>
      <c r="X49" t="s">
        <v>6</v>
      </c>
      <c r="Y49" t="s">
        <v>129</v>
      </c>
      <c r="Z49" t="s">
        <v>130</v>
      </c>
      <c r="AA49">
        <v>25</v>
      </c>
      <c r="AB49">
        <v>1</v>
      </c>
      <c r="AD49">
        <v>1</v>
      </c>
    </row>
    <row r="50" spans="1:32" x14ac:dyDescent="0.2">
      <c r="A50">
        <v>2012</v>
      </c>
      <c r="B50">
        <v>9</v>
      </c>
      <c r="C50">
        <v>27</v>
      </c>
      <c r="D50" t="s">
        <v>61</v>
      </c>
      <c r="E50" t="s">
        <v>127</v>
      </c>
      <c r="F50" t="s">
        <v>128</v>
      </c>
      <c r="G50">
        <v>36</v>
      </c>
      <c r="H50" t="s">
        <v>265</v>
      </c>
      <c r="I50" t="s">
        <v>266</v>
      </c>
      <c r="U50">
        <v>2013</v>
      </c>
      <c r="V50">
        <v>5</v>
      </c>
      <c r="W50">
        <v>4</v>
      </c>
      <c r="X50" t="s">
        <v>131</v>
      </c>
      <c r="Y50" t="s">
        <v>132</v>
      </c>
      <c r="Z50" t="s">
        <v>133</v>
      </c>
      <c r="AC50">
        <v>4</v>
      </c>
    </row>
    <row r="51" spans="1:32" x14ac:dyDescent="0.2">
      <c r="A51">
        <v>2012</v>
      </c>
      <c r="B51">
        <v>12</v>
      </c>
      <c r="C51">
        <v>14</v>
      </c>
      <c r="D51" t="s">
        <v>6</v>
      </c>
      <c r="E51" t="s">
        <v>129</v>
      </c>
      <c r="F51" t="s">
        <v>130</v>
      </c>
      <c r="G51">
        <v>20</v>
      </c>
      <c r="H51" t="s">
        <v>265</v>
      </c>
      <c r="I51" t="s">
        <v>266</v>
      </c>
      <c r="U51">
        <v>2013</v>
      </c>
      <c r="V51">
        <v>9</v>
      </c>
      <c r="W51">
        <v>16</v>
      </c>
      <c r="X51" t="s">
        <v>134</v>
      </c>
      <c r="Y51" t="s">
        <v>67</v>
      </c>
      <c r="Z51" t="s">
        <v>135</v>
      </c>
      <c r="AA51">
        <v>9</v>
      </c>
      <c r="AB51">
        <v>2</v>
      </c>
      <c r="AD51">
        <v>1</v>
      </c>
    </row>
    <row r="52" spans="1:32" x14ac:dyDescent="0.2">
      <c r="A52">
        <v>2013</v>
      </c>
      <c r="B52">
        <v>5</v>
      </c>
      <c r="C52">
        <v>4</v>
      </c>
      <c r="D52" t="s">
        <v>131</v>
      </c>
      <c r="E52" t="s">
        <v>132</v>
      </c>
      <c r="F52" t="s">
        <v>133</v>
      </c>
      <c r="G52" s="3" t="s">
        <v>133</v>
      </c>
      <c r="H52" t="s">
        <v>133</v>
      </c>
      <c r="I52" t="s">
        <v>133</v>
      </c>
      <c r="U52">
        <v>2014</v>
      </c>
      <c r="V52">
        <v>2</v>
      </c>
      <c r="W52">
        <v>20</v>
      </c>
      <c r="X52" t="s">
        <v>64</v>
      </c>
      <c r="Y52" t="s">
        <v>136</v>
      </c>
      <c r="Z52" t="s">
        <v>137</v>
      </c>
      <c r="AF52">
        <v>4</v>
      </c>
    </row>
    <row r="53" spans="1:32" x14ac:dyDescent="0.2">
      <c r="A53">
        <v>2013</v>
      </c>
      <c r="B53">
        <v>9</v>
      </c>
      <c r="C53">
        <v>16</v>
      </c>
      <c r="D53" t="s">
        <v>134</v>
      </c>
      <c r="E53" t="s">
        <v>67</v>
      </c>
      <c r="F53" t="s">
        <v>135</v>
      </c>
      <c r="G53">
        <v>34</v>
      </c>
      <c r="H53" t="s">
        <v>269</v>
      </c>
      <c r="I53" t="s">
        <v>266</v>
      </c>
      <c r="U53">
        <v>2014</v>
      </c>
      <c r="V53">
        <v>10</v>
      </c>
      <c r="W53">
        <v>24</v>
      </c>
      <c r="X53" t="s">
        <v>67</v>
      </c>
      <c r="Y53" t="s">
        <v>138</v>
      </c>
      <c r="Z53" t="s">
        <v>139</v>
      </c>
      <c r="AC53">
        <v>2</v>
      </c>
      <c r="AF53">
        <v>2</v>
      </c>
    </row>
    <row r="54" spans="1:32" x14ac:dyDescent="0.2">
      <c r="A54">
        <v>2014</v>
      </c>
      <c r="B54">
        <v>2</v>
      </c>
      <c r="C54">
        <v>20</v>
      </c>
      <c r="D54" t="s">
        <v>64</v>
      </c>
      <c r="E54" t="s">
        <v>136</v>
      </c>
      <c r="F54" t="s">
        <v>137</v>
      </c>
      <c r="G54">
        <v>44</v>
      </c>
      <c r="H54" t="s">
        <v>270</v>
      </c>
      <c r="I54" t="s">
        <v>271</v>
      </c>
      <c r="U54">
        <v>2015</v>
      </c>
      <c r="V54">
        <v>6</v>
      </c>
      <c r="W54">
        <v>17</v>
      </c>
      <c r="X54" t="s">
        <v>140</v>
      </c>
      <c r="Y54" t="s">
        <v>141</v>
      </c>
      <c r="Z54" t="s">
        <v>142</v>
      </c>
      <c r="AB54">
        <v>9</v>
      </c>
    </row>
    <row r="55" spans="1:32" x14ac:dyDescent="0.2">
      <c r="A55">
        <v>2014</v>
      </c>
      <c r="B55">
        <v>10</v>
      </c>
      <c r="C55">
        <v>24</v>
      </c>
      <c r="D55" t="s">
        <v>67</v>
      </c>
      <c r="E55" t="s">
        <v>138</v>
      </c>
      <c r="F55" t="s">
        <v>139</v>
      </c>
      <c r="G55">
        <v>15</v>
      </c>
      <c r="H55" t="s">
        <v>270</v>
      </c>
      <c r="I55" t="s">
        <v>266</v>
      </c>
      <c r="U55">
        <v>2015</v>
      </c>
      <c r="V55">
        <v>7</v>
      </c>
      <c r="W55">
        <v>16</v>
      </c>
      <c r="X55" t="s">
        <v>143</v>
      </c>
      <c r="Y55" t="s">
        <v>144</v>
      </c>
      <c r="Z55" t="s">
        <v>145</v>
      </c>
      <c r="AA55">
        <v>5</v>
      </c>
    </row>
    <row r="56" spans="1:32" x14ac:dyDescent="0.2">
      <c r="A56">
        <v>2015</v>
      </c>
      <c r="B56">
        <v>6</v>
      </c>
      <c r="C56">
        <v>17</v>
      </c>
      <c r="D56" t="s">
        <v>140</v>
      </c>
      <c r="E56" t="s">
        <v>141</v>
      </c>
      <c r="F56" t="s">
        <v>142</v>
      </c>
      <c r="G56">
        <v>21</v>
      </c>
      <c r="H56" t="s">
        <v>265</v>
      </c>
      <c r="I56" t="s">
        <v>266</v>
      </c>
      <c r="U56">
        <v>2015</v>
      </c>
      <c r="V56">
        <v>10</v>
      </c>
      <c r="W56">
        <v>1</v>
      </c>
      <c r="X56" t="s">
        <v>146</v>
      </c>
      <c r="Y56" t="s">
        <v>147</v>
      </c>
      <c r="Z56" t="s">
        <v>148</v>
      </c>
      <c r="AA56">
        <v>8</v>
      </c>
      <c r="AC56">
        <v>1</v>
      </c>
    </row>
    <row r="57" spans="1:32" x14ac:dyDescent="0.2">
      <c r="A57">
        <v>2015</v>
      </c>
      <c r="B57">
        <v>7</v>
      </c>
      <c r="C57">
        <v>16</v>
      </c>
      <c r="D57" t="s">
        <v>143</v>
      </c>
      <c r="E57" t="s">
        <v>144</v>
      </c>
      <c r="F57" t="s">
        <v>145</v>
      </c>
      <c r="G57">
        <v>24</v>
      </c>
      <c r="H57" t="s">
        <v>272</v>
      </c>
      <c r="I57" t="s">
        <v>266</v>
      </c>
      <c r="U57">
        <v>2015</v>
      </c>
      <c r="V57">
        <v>12</v>
      </c>
      <c r="W57">
        <v>2</v>
      </c>
      <c r="X57" t="s">
        <v>64</v>
      </c>
      <c r="Y57" t="s">
        <v>149</v>
      </c>
      <c r="Z57" t="s">
        <v>150</v>
      </c>
      <c r="AA57">
        <v>7</v>
      </c>
      <c r="AB57">
        <v>2</v>
      </c>
      <c r="AC57">
        <v>3</v>
      </c>
      <c r="AD57">
        <v>1</v>
      </c>
      <c r="AE57">
        <v>1</v>
      </c>
    </row>
    <row r="58" spans="1:32" x14ac:dyDescent="0.2">
      <c r="A58">
        <v>2015</v>
      </c>
      <c r="B58">
        <v>10</v>
      </c>
      <c r="C58">
        <v>1</v>
      </c>
      <c r="D58" t="s">
        <v>146</v>
      </c>
      <c r="E58" t="s">
        <v>147</v>
      </c>
      <c r="F58" t="s">
        <v>148</v>
      </c>
      <c r="G58">
        <v>26</v>
      </c>
      <c r="H58" t="s">
        <v>269</v>
      </c>
      <c r="I58" t="s">
        <v>266</v>
      </c>
      <c r="U58">
        <v>2016</v>
      </c>
      <c r="V58">
        <v>2</v>
      </c>
      <c r="W58">
        <v>20</v>
      </c>
      <c r="X58" t="s">
        <v>151</v>
      </c>
      <c r="Y58" t="s">
        <v>152</v>
      </c>
      <c r="Z58" t="s">
        <v>153</v>
      </c>
      <c r="AA58">
        <v>6</v>
      </c>
    </row>
    <row r="59" spans="1:32" x14ac:dyDescent="0.2">
      <c r="A59">
        <v>2015</v>
      </c>
      <c r="B59">
        <v>12</v>
      </c>
      <c r="C59">
        <v>2</v>
      </c>
      <c r="D59" t="s">
        <v>64</v>
      </c>
      <c r="E59" t="s">
        <v>149</v>
      </c>
      <c r="F59" t="s">
        <v>277</v>
      </c>
      <c r="G59">
        <v>28</v>
      </c>
      <c r="H59" t="s">
        <v>272</v>
      </c>
      <c r="I59" t="s">
        <v>266</v>
      </c>
      <c r="U59">
        <v>2016</v>
      </c>
      <c r="V59">
        <v>6</v>
      </c>
      <c r="W59">
        <v>12</v>
      </c>
      <c r="X59" t="s">
        <v>27</v>
      </c>
      <c r="Y59" t="s">
        <v>154</v>
      </c>
      <c r="Z59" t="s">
        <v>155</v>
      </c>
      <c r="AA59">
        <v>2</v>
      </c>
      <c r="AB59">
        <v>10</v>
      </c>
      <c r="AC59">
        <v>36</v>
      </c>
      <c r="AD59">
        <v>1</v>
      </c>
    </row>
    <row r="60" spans="1:32" x14ac:dyDescent="0.2">
      <c r="A60">
        <v>2015</v>
      </c>
      <c r="B60">
        <v>12</v>
      </c>
      <c r="C60">
        <v>2</v>
      </c>
      <c r="D60" t="s">
        <v>64</v>
      </c>
      <c r="E60" t="s">
        <v>149</v>
      </c>
      <c r="F60" t="s">
        <v>278</v>
      </c>
      <c r="G60">
        <v>29</v>
      </c>
      <c r="H60" t="s">
        <v>272</v>
      </c>
      <c r="I60" t="s">
        <v>271</v>
      </c>
      <c r="U60">
        <v>2016</v>
      </c>
      <c r="V60">
        <v>7</v>
      </c>
      <c r="W60">
        <v>7</v>
      </c>
      <c r="X60" t="s">
        <v>21</v>
      </c>
      <c r="Y60" t="s">
        <v>156</v>
      </c>
      <c r="Z60" t="s">
        <v>157</v>
      </c>
      <c r="AA60">
        <v>4</v>
      </c>
      <c r="AC60">
        <v>1</v>
      </c>
    </row>
    <row r="61" spans="1:32" x14ac:dyDescent="0.2">
      <c r="A61">
        <v>2016</v>
      </c>
      <c r="B61">
        <v>2</v>
      </c>
      <c r="C61">
        <v>20</v>
      </c>
      <c r="D61" t="s">
        <v>151</v>
      </c>
      <c r="E61" t="s">
        <v>152</v>
      </c>
      <c r="F61" t="s">
        <v>153</v>
      </c>
      <c r="G61">
        <v>45</v>
      </c>
      <c r="H61" t="s">
        <v>265</v>
      </c>
      <c r="I61" t="s">
        <v>266</v>
      </c>
      <c r="U61">
        <v>2016</v>
      </c>
      <c r="V61">
        <v>9</v>
      </c>
      <c r="W61">
        <v>23</v>
      </c>
      <c r="X61" t="s">
        <v>67</v>
      </c>
      <c r="Y61" t="s">
        <v>158</v>
      </c>
      <c r="Z61" t="s">
        <v>159</v>
      </c>
      <c r="AA61">
        <v>4</v>
      </c>
      <c r="AC61">
        <v>1</v>
      </c>
    </row>
    <row r="62" spans="1:32" x14ac:dyDescent="0.2">
      <c r="A62">
        <v>2016</v>
      </c>
      <c r="B62">
        <v>6</v>
      </c>
      <c r="C62">
        <v>12</v>
      </c>
      <c r="D62" t="s">
        <v>27</v>
      </c>
      <c r="E62" t="s">
        <v>154</v>
      </c>
      <c r="F62" t="s">
        <v>155</v>
      </c>
      <c r="G62">
        <v>29</v>
      </c>
      <c r="H62" t="s">
        <v>272</v>
      </c>
      <c r="I62" t="s">
        <v>266</v>
      </c>
      <c r="U62">
        <v>2017</v>
      </c>
      <c r="V62">
        <v>1</v>
      </c>
      <c r="W62">
        <v>6</v>
      </c>
      <c r="X62" t="s">
        <v>27</v>
      </c>
      <c r="Y62" t="s">
        <v>160</v>
      </c>
      <c r="Z62" t="s">
        <v>161</v>
      </c>
      <c r="AA62">
        <v>5</v>
      </c>
    </row>
    <row r="63" spans="1:32" x14ac:dyDescent="0.2">
      <c r="A63">
        <v>2016</v>
      </c>
      <c r="B63">
        <v>7</v>
      </c>
      <c r="C63">
        <v>7</v>
      </c>
      <c r="D63" t="s">
        <v>21</v>
      </c>
      <c r="E63" t="s">
        <v>156</v>
      </c>
      <c r="F63" t="s">
        <v>157</v>
      </c>
      <c r="G63">
        <v>25</v>
      </c>
      <c r="H63" t="s">
        <v>269</v>
      </c>
      <c r="I63" t="s">
        <v>266</v>
      </c>
      <c r="U63">
        <v>2017</v>
      </c>
      <c r="V63">
        <v>6</v>
      </c>
      <c r="W63">
        <v>5</v>
      </c>
      <c r="X63" t="s">
        <v>27</v>
      </c>
      <c r="Y63" t="s">
        <v>154</v>
      </c>
      <c r="Z63" t="s">
        <v>162</v>
      </c>
      <c r="AA63">
        <v>4</v>
      </c>
      <c r="AC63">
        <v>1</v>
      </c>
    </row>
    <row r="64" spans="1:32" x14ac:dyDescent="0.2">
      <c r="A64">
        <v>2016</v>
      </c>
      <c r="B64">
        <v>9</v>
      </c>
      <c r="C64">
        <v>23</v>
      </c>
      <c r="D64" t="s">
        <v>67</v>
      </c>
      <c r="E64" t="s">
        <v>158</v>
      </c>
      <c r="F64" t="s">
        <v>159</v>
      </c>
      <c r="G64">
        <v>20</v>
      </c>
      <c r="H64" t="s">
        <v>272</v>
      </c>
      <c r="I64" t="s">
        <v>266</v>
      </c>
      <c r="U64">
        <v>2017</v>
      </c>
      <c r="V64">
        <v>10</v>
      </c>
      <c r="W64">
        <v>1</v>
      </c>
      <c r="X64" t="s">
        <v>15</v>
      </c>
      <c r="Y64" t="s">
        <v>16</v>
      </c>
      <c r="Z64" t="s">
        <v>163</v>
      </c>
      <c r="AA64">
        <v>46</v>
      </c>
      <c r="AB64">
        <v>1</v>
      </c>
      <c r="AC64">
        <v>8</v>
      </c>
      <c r="AD64">
        <v>3</v>
      </c>
    </row>
    <row r="65" spans="1:33" x14ac:dyDescent="0.2">
      <c r="A65">
        <v>2017</v>
      </c>
      <c r="B65">
        <v>1</v>
      </c>
      <c r="C65">
        <v>6</v>
      </c>
      <c r="D65" t="s">
        <v>27</v>
      </c>
      <c r="E65" t="s">
        <v>160</v>
      </c>
      <c r="F65" t="s">
        <v>161</v>
      </c>
      <c r="G65">
        <v>26</v>
      </c>
      <c r="H65" t="s">
        <v>268</v>
      </c>
      <c r="I65" t="s">
        <v>266</v>
      </c>
      <c r="U65">
        <v>2017</v>
      </c>
      <c r="V65">
        <v>11</v>
      </c>
      <c r="W65">
        <v>5</v>
      </c>
      <c r="X65" t="s">
        <v>21</v>
      </c>
      <c r="Y65" t="s">
        <v>164</v>
      </c>
      <c r="Z65" t="s">
        <v>165</v>
      </c>
      <c r="AA65">
        <v>23</v>
      </c>
      <c r="AC65">
        <v>3</v>
      </c>
    </row>
    <row r="66" spans="1:33" x14ac:dyDescent="0.2">
      <c r="A66">
        <v>2017</v>
      </c>
      <c r="B66">
        <v>6</v>
      </c>
      <c r="C66">
        <v>5</v>
      </c>
      <c r="D66" t="s">
        <v>27</v>
      </c>
      <c r="E66" t="s">
        <v>154</v>
      </c>
      <c r="F66" t="s">
        <v>162</v>
      </c>
      <c r="G66">
        <v>45</v>
      </c>
      <c r="H66" t="s">
        <v>265</v>
      </c>
      <c r="I66" t="s">
        <v>266</v>
      </c>
      <c r="U66">
        <v>2018</v>
      </c>
      <c r="V66">
        <v>1</v>
      </c>
      <c r="W66">
        <v>28</v>
      </c>
      <c r="X66" t="s">
        <v>73</v>
      </c>
      <c r="Y66" t="s">
        <v>166</v>
      </c>
      <c r="Z66" t="s">
        <v>167</v>
      </c>
      <c r="AA66">
        <v>4</v>
      </c>
    </row>
    <row r="67" spans="1:33" x14ac:dyDescent="0.2">
      <c r="A67">
        <v>2017</v>
      </c>
      <c r="B67">
        <v>10</v>
      </c>
      <c r="C67">
        <v>1</v>
      </c>
      <c r="D67" t="s">
        <v>15</v>
      </c>
      <c r="E67" t="s">
        <v>16</v>
      </c>
      <c r="F67" t="s">
        <v>163</v>
      </c>
      <c r="G67">
        <v>64</v>
      </c>
      <c r="H67" t="s">
        <v>265</v>
      </c>
      <c r="I67" t="s">
        <v>266</v>
      </c>
      <c r="U67">
        <v>2018</v>
      </c>
      <c r="V67">
        <v>2</v>
      </c>
      <c r="W67">
        <v>14</v>
      </c>
      <c r="X67" t="s">
        <v>27</v>
      </c>
      <c r="Y67" t="s">
        <v>168</v>
      </c>
      <c r="Z67" t="s">
        <v>169</v>
      </c>
      <c r="AA67">
        <v>11</v>
      </c>
      <c r="AB67">
        <v>1</v>
      </c>
      <c r="AC67">
        <v>2</v>
      </c>
      <c r="AD67">
        <v>1</v>
      </c>
      <c r="AG67">
        <v>2</v>
      </c>
    </row>
    <row r="68" spans="1:33" x14ac:dyDescent="0.2">
      <c r="A68">
        <v>2017</v>
      </c>
      <c r="B68">
        <v>11</v>
      </c>
      <c r="C68">
        <v>5</v>
      </c>
      <c r="D68" t="s">
        <v>21</v>
      </c>
      <c r="E68" t="s">
        <v>164</v>
      </c>
      <c r="F68" t="s">
        <v>165</v>
      </c>
      <c r="G68">
        <v>26</v>
      </c>
      <c r="H68" t="s">
        <v>265</v>
      </c>
      <c r="I68" t="s">
        <v>266</v>
      </c>
      <c r="U68">
        <v>2018</v>
      </c>
      <c r="V68">
        <v>4</v>
      </c>
      <c r="W68">
        <v>22</v>
      </c>
      <c r="X68" t="s">
        <v>143</v>
      </c>
      <c r="Y68" t="s">
        <v>170</v>
      </c>
      <c r="Z68" t="s">
        <v>171</v>
      </c>
      <c r="AB68">
        <v>3</v>
      </c>
      <c r="AC68">
        <v>1</v>
      </c>
    </row>
    <row r="69" spans="1:33" x14ac:dyDescent="0.2">
      <c r="A69">
        <v>2018</v>
      </c>
      <c r="B69">
        <v>1</v>
      </c>
      <c r="C69">
        <v>28</v>
      </c>
      <c r="D69" t="s">
        <v>73</v>
      </c>
      <c r="E69" t="s">
        <v>166</v>
      </c>
      <c r="F69" t="s">
        <v>167</v>
      </c>
      <c r="G69">
        <v>28</v>
      </c>
      <c r="H69" t="s">
        <v>265</v>
      </c>
      <c r="I69" t="s">
        <v>266</v>
      </c>
      <c r="U69">
        <v>2018</v>
      </c>
      <c r="V69">
        <v>5</v>
      </c>
      <c r="W69">
        <v>18</v>
      </c>
      <c r="X69" t="s">
        <v>21</v>
      </c>
      <c r="Y69" t="s">
        <v>172</v>
      </c>
      <c r="Z69" t="s">
        <v>173</v>
      </c>
      <c r="AA69">
        <v>6</v>
      </c>
      <c r="AC69">
        <v>2</v>
      </c>
      <c r="AD69">
        <v>1</v>
      </c>
      <c r="AG69">
        <v>1</v>
      </c>
    </row>
    <row r="70" spans="1:33" x14ac:dyDescent="0.2">
      <c r="A70">
        <v>2018</v>
      </c>
      <c r="B70">
        <v>2</v>
      </c>
      <c r="C70">
        <v>14</v>
      </c>
      <c r="D70" t="s">
        <v>27</v>
      </c>
      <c r="E70" t="s">
        <v>168</v>
      </c>
      <c r="F70" t="s">
        <v>169</v>
      </c>
      <c r="G70">
        <v>19</v>
      </c>
      <c r="H70" t="s">
        <v>268</v>
      </c>
      <c r="I70" t="s">
        <v>266</v>
      </c>
      <c r="U70">
        <v>2018</v>
      </c>
      <c r="V70">
        <v>6</v>
      </c>
      <c r="W70">
        <v>28</v>
      </c>
      <c r="X70" t="s">
        <v>174</v>
      </c>
      <c r="Y70" t="s">
        <v>175</v>
      </c>
      <c r="Z70" t="s">
        <v>176</v>
      </c>
      <c r="AA70">
        <v>5</v>
      </c>
    </row>
    <row r="71" spans="1:33" x14ac:dyDescent="0.2">
      <c r="A71">
        <v>2018</v>
      </c>
      <c r="B71">
        <v>4</v>
      </c>
      <c r="C71">
        <v>22</v>
      </c>
      <c r="D71" t="s">
        <v>143</v>
      </c>
      <c r="E71" t="s">
        <v>170</v>
      </c>
      <c r="F71" t="s">
        <v>171</v>
      </c>
      <c r="G71">
        <v>29</v>
      </c>
      <c r="H71" t="s">
        <v>265</v>
      </c>
      <c r="I71" t="s">
        <v>266</v>
      </c>
      <c r="U71">
        <v>2018</v>
      </c>
      <c r="V71">
        <v>10</v>
      </c>
      <c r="W71">
        <v>27</v>
      </c>
      <c r="X71" t="s">
        <v>73</v>
      </c>
      <c r="Y71" t="s">
        <v>177</v>
      </c>
      <c r="Z71" t="s">
        <v>178</v>
      </c>
      <c r="AA71">
        <v>11</v>
      </c>
    </row>
    <row r="72" spans="1:33" x14ac:dyDescent="0.2">
      <c r="A72">
        <v>2018</v>
      </c>
      <c r="B72">
        <v>5</v>
      </c>
      <c r="C72">
        <v>18</v>
      </c>
      <c r="D72" t="s">
        <v>21</v>
      </c>
      <c r="E72" t="s">
        <v>172</v>
      </c>
      <c r="F72" t="s">
        <v>173</v>
      </c>
      <c r="G72">
        <v>17</v>
      </c>
      <c r="H72" t="s">
        <v>265</v>
      </c>
      <c r="I72" t="s">
        <v>266</v>
      </c>
      <c r="U72">
        <v>2018</v>
      </c>
      <c r="V72">
        <v>11</v>
      </c>
      <c r="W72">
        <v>7</v>
      </c>
      <c r="X72" t="s">
        <v>64</v>
      </c>
      <c r="Y72" t="s">
        <v>179</v>
      </c>
      <c r="Z72" t="s">
        <v>180</v>
      </c>
      <c r="AA72">
        <v>10</v>
      </c>
      <c r="AC72">
        <v>1</v>
      </c>
    </row>
    <row r="73" spans="1:33" x14ac:dyDescent="0.2">
      <c r="A73">
        <v>2018</v>
      </c>
      <c r="B73">
        <v>6</v>
      </c>
      <c r="C73">
        <v>28</v>
      </c>
      <c r="D73" t="s">
        <v>174</v>
      </c>
      <c r="E73" t="s">
        <v>175</v>
      </c>
      <c r="F73" t="s">
        <v>176</v>
      </c>
      <c r="G73">
        <v>38</v>
      </c>
      <c r="H73" t="s">
        <v>265</v>
      </c>
      <c r="I73" t="s">
        <v>266</v>
      </c>
      <c r="U73">
        <v>2019</v>
      </c>
      <c r="V73">
        <v>1</v>
      </c>
      <c r="W73">
        <v>23</v>
      </c>
      <c r="X73" t="s">
        <v>27</v>
      </c>
      <c r="Y73" t="s">
        <v>181</v>
      </c>
      <c r="Z73" t="s">
        <v>182</v>
      </c>
      <c r="AA73">
        <v>3</v>
      </c>
      <c r="AC73">
        <v>2</v>
      </c>
    </row>
    <row r="74" spans="1:33" x14ac:dyDescent="0.2">
      <c r="A74">
        <v>2018</v>
      </c>
      <c r="B74">
        <v>10</v>
      </c>
      <c r="C74">
        <v>27</v>
      </c>
      <c r="D74" t="s">
        <v>73</v>
      </c>
      <c r="E74" t="s">
        <v>177</v>
      </c>
      <c r="F74" t="s">
        <v>178</v>
      </c>
      <c r="G74">
        <v>46</v>
      </c>
      <c r="H74" t="s">
        <v>265</v>
      </c>
      <c r="I74" t="s">
        <v>266</v>
      </c>
      <c r="U74">
        <v>2019</v>
      </c>
      <c r="V74">
        <v>2</v>
      </c>
      <c r="W74">
        <v>15</v>
      </c>
      <c r="X74" t="s">
        <v>33</v>
      </c>
      <c r="Y74" t="s">
        <v>123</v>
      </c>
      <c r="Z74" t="s">
        <v>183</v>
      </c>
      <c r="AA74">
        <v>4</v>
      </c>
      <c r="AC74">
        <v>1</v>
      </c>
    </row>
    <row r="75" spans="1:33" x14ac:dyDescent="0.2">
      <c r="A75">
        <v>2018</v>
      </c>
      <c r="B75">
        <v>11</v>
      </c>
      <c r="C75">
        <v>7</v>
      </c>
      <c r="D75" t="s">
        <v>64</v>
      </c>
      <c r="E75" t="s">
        <v>179</v>
      </c>
      <c r="F75" t="s">
        <v>180</v>
      </c>
      <c r="G75">
        <v>28</v>
      </c>
      <c r="H75" t="s">
        <v>265</v>
      </c>
      <c r="I75" t="s">
        <v>266</v>
      </c>
      <c r="U75">
        <v>2019</v>
      </c>
      <c r="V75">
        <v>5</v>
      </c>
      <c r="W75">
        <v>31</v>
      </c>
      <c r="X75" t="s">
        <v>79</v>
      </c>
      <c r="Y75" t="s">
        <v>184</v>
      </c>
      <c r="Z75" t="s">
        <v>185</v>
      </c>
      <c r="AA75">
        <v>8</v>
      </c>
      <c r="AB75">
        <v>3</v>
      </c>
      <c r="AD75">
        <v>1</v>
      </c>
    </row>
    <row r="76" spans="1:33" x14ac:dyDescent="0.2">
      <c r="A76">
        <v>2019</v>
      </c>
      <c r="B76">
        <v>1</v>
      </c>
      <c r="C76">
        <v>23</v>
      </c>
      <c r="D76" t="s">
        <v>27</v>
      </c>
      <c r="E76" t="s">
        <v>181</v>
      </c>
      <c r="F76" t="s">
        <v>182</v>
      </c>
      <c r="G76">
        <v>21</v>
      </c>
      <c r="H76" t="s">
        <v>265</v>
      </c>
      <c r="I76" t="s">
        <v>266</v>
      </c>
      <c r="U76">
        <v>2019</v>
      </c>
      <c r="V76">
        <v>8</v>
      </c>
      <c r="W76">
        <v>3</v>
      </c>
      <c r="X76" t="s">
        <v>21</v>
      </c>
      <c r="Y76" t="s">
        <v>186</v>
      </c>
      <c r="Z76" t="s">
        <v>187</v>
      </c>
      <c r="AA76">
        <v>4</v>
      </c>
      <c r="AC76">
        <v>19</v>
      </c>
    </row>
    <row r="77" spans="1:33" x14ac:dyDescent="0.2">
      <c r="A77">
        <v>2019</v>
      </c>
      <c r="B77">
        <v>2</v>
      </c>
      <c r="C77">
        <v>15</v>
      </c>
      <c r="D77" t="s">
        <v>33</v>
      </c>
      <c r="E77" t="s">
        <v>123</v>
      </c>
      <c r="F77" t="s">
        <v>183</v>
      </c>
      <c r="G77">
        <v>45</v>
      </c>
      <c r="H77" t="s">
        <v>269</v>
      </c>
      <c r="I77" t="s">
        <v>266</v>
      </c>
      <c r="U77">
        <v>2019</v>
      </c>
      <c r="V77">
        <v>8</v>
      </c>
      <c r="W77">
        <v>4</v>
      </c>
      <c r="X77" t="s">
        <v>56</v>
      </c>
      <c r="Y77" t="s">
        <v>188</v>
      </c>
      <c r="Z77" t="s">
        <v>189</v>
      </c>
      <c r="AA77">
        <v>3</v>
      </c>
      <c r="AB77">
        <v>6</v>
      </c>
    </row>
    <row r="78" spans="1:33" x14ac:dyDescent="0.2">
      <c r="A78">
        <v>2019</v>
      </c>
      <c r="B78">
        <v>5</v>
      </c>
      <c r="C78">
        <v>31</v>
      </c>
      <c r="D78" t="s">
        <v>79</v>
      </c>
      <c r="E78" t="s">
        <v>184</v>
      </c>
      <c r="F78" t="s">
        <v>185</v>
      </c>
      <c r="G78">
        <v>40</v>
      </c>
      <c r="H78" t="s">
        <v>269</v>
      </c>
      <c r="I78" t="s">
        <v>266</v>
      </c>
      <c r="U78">
        <v>2020</v>
      </c>
      <c r="V78">
        <v>2</v>
      </c>
      <c r="W78">
        <v>26</v>
      </c>
      <c r="X78" t="s">
        <v>53</v>
      </c>
      <c r="Y78" t="s">
        <v>190</v>
      </c>
      <c r="Z78" t="s">
        <v>191</v>
      </c>
      <c r="AA78">
        <v>4</v>
      </c>
      <c r="AC78">
        <v>1</v>
      </c>
    </row>
    <row r="79" spans="1:33" x14ac:dyDescent="0.2">
      <c r="A79">
        <v>2019</v>
      </c>
      <c r="B79">
        <v>8</v>
      </c>
      <c r="C79">
        <v>3</v>
      </c>
      <c r="D79" t="s">
        <v>21</v>
      </c>
      <c r="E79" t="s">
        <v>186</v>
      </c>
      <c r="F79" t="s">
        <v>187</v>
      </c>
      <c r="G79">
        <v>21</v>
      </c>
      <c r="H79" t="s">
        <v>265</v>
      </c>
      <c r="I79" t="s">
        <v>266</v>
      </c>
      <c r="U79">
        <v>2020</v>
      </c>
      <c r="V79">
        <v>3</v>
      </c>
      <c r="W79">
        <v>15</v>
      </c>
      <c r="X79" t="s">
        <v>50</v>
      </c>
      <c r="Y79" t="s">
        <v>192</v>
      </c>
      <c r="Z79" t="s">
        <v>193</v>
      </c>
      <c r="AA79">
        <v>4</v>
      </c>
    </row>
    <row r="80" spans="1:33" x14ac:dyDescent="0.2">
      <c r="A80">
        <v>2019</v>
      </c>
      <c r="B80">
        <v>8</v>
      </c>
      <c r="C80">
        <v>4</v>
      </c>
      <c r="D80" t="s">
        <v>56</v>
      </c>
      <c r="E80" t="s">
        <v>188</v>
      </c>
      <c r="F80" t="s">
        <v>189</v>
      </c>
      <c r="G80">
        <v>24</v>
      </c>
      <c r="H80" t="s">
        <v>265</v>
      </c>
      <c r="I80" t="s">
        <v>266</v>
      </c>
      <c r="U80">
        <v>2021</v>
      </c>
      <c r="V80">
        <v>3</v>
      </c>
      <c r="W80">
        <v>16</v>
      </c>
      <c r="X80" t="s">
        <v>18</v>
      </c>
      <c r="Y80" t="s">
        <v>194</v>
      </c>
      <c r="Z80" t="s">
        <v>195</v>
      </c>
      <c r="AA80">
        <v>2</v>
      </c>
      <c r="AD80">
        <v>6</v>
      </c>
    </row>
    <row r="81" spans="1:33" x14ac:dyDescent="0.2">
      <c r="A81">
        <v>2020</v>
      </c>
      <c r="B81">
        <v>2</v>
      </c>
      <c r="C81">
        <v>26</v>
      </c>
      <c r="D81" t="s">
        <v>53</v>
      </c>
      <c r="E81" t="s">
        <v>190</v>
      </c>
      <c r="F81" t="s">
        <v>191</v>
      </c>
      <c r="G81">
        <v>51</v>
      </c>
      <c r="H81" t="s">
        <v>269</v>
      </c>
      <c r="I81" t="s">
        <v>266</v>
      </c>
      <c r="U81">
        <v>2021</v>
      </c>
      <c r="V81">
        <v>3</v>
      </c>
      <c r="W81">
        <v>22</v>
      </c>
      <c r="X81" t="s">
        <v>12</v>
      </c>
      <c r="Y81" t="s">
        <v>196</v>
      </c>
      <c r="Z81" t="s">
        <v>197</v>
      </c>
      <c r="AA81">
        <v>10</v>
      </c>
    </row>
    <row r="82" spans="1:33" x14ac:dyDescent="0.2">
      <c r="A82">
        <v>2020</v>
      </c>
      <c r="B82">
        <v>3</v>
      </c>
      <c r="C82">
        <v>15</v>
      </c>
      <c r="D82" t="s">
        <v>50</v>
      </c>
      <c r="E82" t="s">
        <v>192</v>
      </c>
      <c r="F82" t="s">
        <v>193</v>
      </c>
      <c r="G82">
        <v>31</v>
      </c>
      <c r="H82" t="s">
        <v>268</v>
      </c>
      <c r="I82" t="s">
        <v>266</v>
      </c>
      <c r="U82">
        <v>2021</v>
      </c>
      <c r="V82">
        <v>3</v>
      </c>
      <c r="W82">
        <v>31</v>
      </c>
      <c r="X82" t="s">
        <v>64</v>
      </c>
      <c r="Y82" t="s">
        <v>198</v>
      </c>
      <c r="Z82" t="s">
        <v>199</v>
      </c>
      <c r="AC82">
        <v>4</v>
      </c>
    </row>
    <row r="83" spans="1:33" x14ac:dyDescent="0.2">
      <c r="A83">
        <v>2021</v>
      </c>
      <c r="B83">
        <v>3</v>
      </c>
      <c r="C83">
        <v>16</v>
      </c>
      <c r="D83" t="s">
        <v>18</v>
      </c>
      <c r="E83" t="s">
        <v>194</v>
      </c>
      <c r="F83" t="s">
        <v>195</v>
      </c>
      <c r="G83">
        <v>21</v>
      </c>
      <c r="H83" t="s">
        <v>265</v>
      </c>
      <c r="I83" t="s">
        <v>266</v>
      </c>
      <c r="U83">
        <v>2021</v>
      </c>
      <c r="V83">
        <v>4</v>
      </c>
      <c r="W83">
        <v>15</v>
      </c>
      <c r="X83" t="s">
        <v>36</v>
      </c>
      <c r="Y83" t="s">
        <v>200</v>
      </c>
      <c r="Z83" t="s">
        <v>201</v>
      </c>
      <c r="AA83">
        <v>3</v>
      </c>
      <c r="AB83">
        <v>1</v>
      </c>
      <c r="AD83">
        <v>4</v>
      </c>
    </row>
    <row r="84" spans="1:33" x14ac:dyDescent="0.2">
      <c r="A84">
        <v>2021</v>
      </c>
      <c r="B84">
        <v>3</v>
      </c>
      <c r="C84">
        <v>22</v>
      </c>
      <c r="D84" t="s">
        <v>12</v>
      </c>
      <c r="E84" t="s">
        <v>196</v>
      </c>
      <c r="F84" t="s">
        <v>197</v>
      </c>
      <c r="G84">
        <v>21</v>
      </c>
      <c r="H84" t="s">
        <v>272</v>
      </c>
      <c r="I84" t="s">
        <v>266</v>
      </c>
      <c r="U84">
        <v>2021</v>
      </c>
      <c r="V84">
        <v>5</v>
      </c>
      <c r="W84">
        <v>26</v>
      </c>
      <c r="X84" t="s">
        <v>64</v>
      </c>
      <c r="Y84" t="s">
        <v>202</v>
      </c>
      <c r="Z84" t="s">
        <v>203</v>
      </c>
      <c r="AA84">
        <v>4</v>
      </c>
      <c r="AC84">
        <v>2</v>
      </c>
      <c r="AD84">
        <v>2</v>
      </c>
      <c r="AE84">
        <v>1</v>
      </c>
    </row>
    <row r="85" spans="1:33" x14ac:dyDescent="0.2">
      <c r="A85">
        <v>2021</v>
      </c>
      <c r="B85">
        <v>3</v>
      </c>
      <c r="C85">
        <v>31</v>
      </c>
      <c r="D85" t="s">
        <v>64</v>
      </c>
      <c r="E85" t="s">
        <v>198</v>
      </c>
      <c r="F85" t="s">
        <v>199</v>
      </c>
      <c r="G85">
        <v>44</v>
      </c>
      <c r="H85" t="s">
        <v>268</v>
      </c>
      <c r="I85" t="s">
        <v>266</v>
      </c>
      <c r="U85">
        <v>2021</v>
      </c>
      <c r="V85">
        <v>9</v>
      </c>
      <c r="W85">
        <v>12</v>
      </c>
      <c r="X85" t="s">
        <v>61</v>
      </c>
      <c r="Y85" t="s">
        <v>204</v>
      </c>
      <c r="Z85" t="s">
        <v>205</v>
      </c>
      <c r="AG85">
        <v>4</v>
      </c>
    </row>
    <row r="86" spans="1:33" x14ac:dyDescent="0.2">
      <c r="A86">
        <v>2021</v>
      </c>
      <c r="B86">
        <v>4</v>
      </c>
      <c r="C86">
        <v>15</v>
      </c>
      <c r="D86" t="s">
        <v>36</v>
      </c>
      <c r="E86" t="s">
        <v>200</v>
      </c>
      <c r="F86" t="s">
        <v>201</v>
      </c>
      <c r="G86">
        <v>19</v>
      </c>
      <c r="H86" t="s">
        <v>265</v>
      </c>
      <c r="I86" t="s">
        <v>266</v>
      </c>
      <c r="U86">
        <v>2021</v>
      </c>
      <c r="V86">
        <v>10</v>
      </c>
      <c r="W86">
        <v>21</v>
      </c>
      <c r="X86" t="s">
        <v>67</v>
      </c>
      <c r="Y86" t="s">
        <v>206</v>
      </c>
      <c r="Z86" t="s">
        <v>207</v>
      </c>
      <c r="AA86">
        <v>1</v>
      </c>
      <c r="AG86">
        <v>3</v>
      </c>
    </row>
    <row r="87" spans="1:33" x14ac:dyDescent="0.2">
      <c r="A87">
        <v>2021</v>
      </c>
      <c r="B87">
        <v>5</v>
      </c>
      <c r="C87">
        <v>26</v>
      </c>
      <c r="D87" t="s">
        <v>64</v>
      </c>
      <c r="E87" t="s">
        <v>202</v>
      </c>
      <c r="F87" t="s">
        <v>203</v>
      </c>
      <c r="G87">
        <v>57</v>
      </c>
      <c r="H87" t="s">
        <v>265</v>
      </c>
      <c r="I87" t="s">
        <v>266</v>
      </c>
      <c r="U87">
        <v>2021</v>
      </c>
      <c r="V87">
        <v>11</v>
      </c>
      <c r="W87">
        <v>30</v>
      </c>
      <c r="X87" t="s">
        <v>151</v>
      </c>
      <c r="Y87" t="s">
        <v>208</v>
      </c>
      <c r="Z87" t="s">
        <v>209</v>
      </c>
      <c r="AA87">
        <v>3</v>
      </c>
      <c r="AD87">
        <v>1</v>
      </c>
    </row>
    <row r="88" spans="1:33" x14ac:dyDescent="0.2">
      <c r="A88">
        <v>2021</v>
      </c>
      <c r="B88">
        <v>9</v>
      </c>
      <c r="C88">
        <v>12</v>
      </c>
      <c r="D88" t="s">
        <v>61</v>
      </c>
      <c r="E88" t="s">
        <v>204</v>
      </c>
      <c r="F88" t="s">
        <v>205</v>
      </c>
      <c r="G88">
        <v>38</v>
      </c>
      <c r="H88" t="s">
        <v>269</v>
      </c>
      <c r="I88" t="s">
        <v>266</v>
      </c>
      <c r="U88">
        <v>2022</v>
      </c>
      <c r="V88">
        <v>2</v>
      </c>
      <c r="W88">
        <v>28</v>
      </c>
      <c r="X88" t="s">
        <v>64</v>
      </c>
      <c r="Y88" t="s">
        <v>210</v>
      </c>
      <c r="Z88" t="s">
        <v>211</v>
      </c>
      <c r="AC88">
        <v>3</v>
      </c>
      <c r="AD88">
        <v>1</v>
      </c>
    </row>
    <row r="89" spans="1:33" x14ac:dyDescent="0.2">
      <c r="A89">
        <v>2021</v>
      </c>
      <c r="B89">
        <v>10</v>
      </c>
      <c r="C89">
        <v>21</v>
      </c>
      <c r="D89" t="s">
        <v>67</v>
      </c>
      <c r="E89" t="s">
        <v>206</v>
      </c>
      <c r="F89" t="s">
        <v>207</v>
      </c>
      <c r="G89">
        <v>22</v>
      </c>
      <c r="H89" t="s">
        <v>269</v>
      </c>
      <c r="I89" t="s">
        <v>266</v>
      </c>
      <c r="U89">
        <v>2022</v>
      </c>
      <c r="V89">
        <v>5</v>
      </c>
      <c r="W89">
        <v>14</v>
      </c>
      <c r="X89" t="s">
        <v>99</v>
      </c>
      <c r="Y89" t="s">
        <v>212</v>
      </c>
      <c r="Z89" t="s">
        <v>213</v>
      </c>
      <c r="AB89">
        <v>10</v>
      </c>
    </row>
    <row r="90" spans="1:33" x14ac:dyDescent="0.2">
      <c r="A90">
        <v>2021</v>
      </c>
      <c r="B90">
        <v>11</v>
      </c>
      <c r="C90">
        <v>30</v>
      </c>
      <c r="D90" t="s">
        <v>151</v>
      </c>
      <c r="E90" t="s">
        <v>208</v>
      </c>
      <c r="F90" t="s">
        <v>209</v>
      </c>
      <c r="G90">
        <v>15</v>
      </c>
      <c r="H90" t="s">
        <v>265</v>
      </c>
      <c r="I90" t="s">
        <v>266</v>
      </c>
      <c r="U90">
        <v>2022</v>
      </c>
      <c r="V90">
        <v>5</v>
      </c>
      <c r="W90">
        <v>24</v>
      </c>
      <c r="X90" t="s">
        <v>21</v>
      </c>
      <c r="Y90" t="s">
        <v>214</v>
      </c>
      <c r="Z90" t="s">
        <v>215</v>
      </c>
      <c r="AA90">
        <v>2</v>
      </c>
      <c r="AC90">
        <v>19</v>
      </c>
    </row>
    <row r="91" spans="1:33" x14ac:dyDescent="0.2">
      <c r="A91">
        <v>2022</v>
      </c>
      <c r="B91">
        <v>2</v>
      </c>
      <c r="C91">
        <v>28</v>
      </c>
      <c r="D91" t="s">
        <v>64</v>
      </c>
      <c r="E91" t="s">
        <v>210</v>
      </c>
      <c r="F91" t="s">
        <v>211</v>
      </c>
      <c r="G91">
        <v>39</v>
      </c>
      <c r="H91" t="s">
        <v>268</v>
      </c>
      <c r="I91" t="s">
        <v>266</v>
      </c>
      <c r="U91">
        <v>2022</v>
      </c>
      <c r="V91">
        <v>6</v>
      </c>
      <c r="W91">
        <v>1</v>
      </c>
      <c r="X91" t="s">
        <v>216</v>
      </c>
      <c r="Y91" t="s">
        <v>217</v>
      </c>
      <c r="Z91" t="s">
        <v>218</v>
      </c>
      <c r="AA91">
        <v>3</v>
      </c>
      <c r="AB91">
        <v>1</v>
      </c>
    </row>
    <row r="92" spans="1:33" x14ac:dyDescent="0.2">
      <c r="A92">
        <v>2022</v>
      </c>
      <c r="B92">
        <v>5</v>
      </c>
      <c r="C92">
        <v>14</v>
      </c>
      <c r="D92" t="s">
        <v>99</v>
      </c>
      <c r="E92" t="s">
        <v>212</v>
      </c>
      <c r="F92" t="s">
        <v>213</v>
      </c>
      <c r="G92">
        <v>18</v>
      </c>
      <c r="H92" t="s">
        <v>265</v>
      </c>
      <c r="I92" t="s">
        <v>266</v>
      </c>
      <c r="U92">
        <v>2022</v>
      </c>
      <c r="V92">
        <v>7</v>
      </c>
      <c r="W92">
        <v>4</v>
      </c>
      <c r="X92" t="s">
        <v>33</v>
      </c>
      <c r="Y92" t="s">
        <v>219</v>
      </c>
      <c r="Z92" t="s">
        <v>220</v>
      </c>
      <c r="AA92">
        <v>4</v>
      </c>
      <c r="AC92">
        <v>2</v>
      </c>
      <c r="AG92">
        <v>1</v>
      </c>
    </row>
    <row r="93" spans="1:33" x14ac:dyDescent="0.2">
      <c r="A93">
        <v>2022</v>
      </c>
      <c r="B93">
        <v>5</v>
      </c>
      <c r="C93">
        <v>24</v>
      </c>
      <c r="D93" t="s">
        <v>21</v>
      </c>
      <c r="E93" t="s">
        <v>214</v>
      </c>
      <c r="F93" t="s">
        <v>215</v>
      </c>
      <c r="G93">
        <v>18</v>
      </c>
      <c r="H93" t="s">
        <v>268</v>
      </c>
      <c r="I93" t="s">
        <v>266</v>
      </c>
      <c r="U93">
        <v>2022</v>
      </c>
      <c r="V93">
        <v>10</v>
      </c>
      <c r="W93">
        <v>13</v>
      </c>
      <c r="X93" t="s">
        <v>96</v>
      </c>
      <c r="Y93" t="s">
        <v>221</v>
      </c>
      <c r="Z93" t="s">
        <v>222</v>
      </c>
      <c r="AA93">
        <v>3</v>
      </c>
      <c r="AB93">
        <v>1</v>
      </c>
      <c r="AC93">
        <v>1</v>
      </c>
    </row>
    <row r="94" spans="1:33" x14ac:dyDescent="0.2">
      <c r="A94">
        <v>2022</v>
      </c>
      <c r="B94">
        <v>6</v>
      </c>
      <c r="C94">
        <v>1</v>
      </c>
      <c r="D94" t="s">
        <v>216</v>
      </c>
      <c r="E94" t="s">
        <v>217</v>
      </c>
      <c r="F94" t="s">
        <v>218</v>
      </c>
      <c r="G94">
        <v>45</v>
      </c>
      <c r="H94" t="s">
        <v>269</v>
      </c>
      <c r="I94" t="s">
        <v>266</v>
      </c>
      <c r="U94">
        <v>2022</v>
      </c>
      <c r="V94">
        <v>11</v>
      </c>
      <c r="W94">
        <v>19</v>
      </c>
      <c r="X94" t="s">
        <v>12</v>
      </c>
      <c r="Y94" t="s">
        <v>223</v>
      </c>
      <c r="Z94" t="s">
        <v>224</v>
      </c>
      <c r="AA94">
        <v>4</v>
      </c>
      <c r="AB94">
        <v>1</v>
      </c>
    </row>
    <row r="95" spans="1:33" x14ac:dyDescent="0.2">
      <c r="A95">
        <v>2022</v>
      </c>
      <c r="B95">
        <v>7</v>
      </c>
      <c r="C95">
        <v>4</v>
      </c>
      <c r="D95" t="s">
        <v>33</v>
      </c>
      <c r="E95" t="s">
        <v>219</v>
      </c>
      <c r="F95" t="s">
        <v>220</v>
      </c>
      <c r="G95">
        <v>21</v>
      </c>
      <c r="H95" t="s">
        <v>265</v>
      </c>
      <c r="I95" t="s">
        <v>266</v>
      </c>
      <c r="U95">
        <v>2022</v>
      </c>
      <c r="V95">
        <v>11</v>
      </c>
      <c r="W95">
        <v>22</v>
      </c>
      <c r="X95" t="s">
        <v>79</v>
      </c>
      <c r="Y95" t="s">
        <v>225</v>
      </c>
      <c r="Z95" t="s">
        <v>226</v>
      </c>
      <c r="AA95">
        <v>2</v>
      </c>
      <c r="AB95">
        <v>3</v>
      </c>
      <c r="AC95">
        <v>1</v>
      </c>
    </row>
    <row r="96" spans="1:33" x14ac:dyDescent="0.2">
      <c r="A96">
        <v>2022</v>
      </c>
      <c r="B96">
        <v>10</v>
      </c>
      <c r="C96">
        <v>13</v>
      </c>
      <c r="D96" t="s">
        <v>96</v>
      </c>
      <c r="E96" t="s">
        <v>221</v>
      </c>
      <c r="F96" t="s">
        <v>222</v>
      </c>
      <c r="G96">
        <v>15</v>
      </c>
      <c r="H96" t="s">
        <v>265</v>
      </c>
      <c r="I96" t="s">
        <v>266</v>
      </c>
      <c r="U96">
        <v>2023</v>
      </c>
      <c r="V96">
        <v>1</v>
      </c>
      <c r="W96">
        <v>21</v>
      </c>
      <c r="X96" t="s">
        <v>64</v>
      </c>
      <c r="Y96" t="s">
        <v>227</v>
      </c>
      <c r="Z96" t="s">
        <v>228</v>
      </c>
      <c r="AD96">
        <v>11</v>
      </c>
    </row>
    <row r="97" spans="1:33" x14ac:dyDescent="0.2">
      <c r="A97">
        <v>2022</v>
      </c>
      <c r="B97">
        <v>11</v>
      </c>
      <c r="C97">
        <v>19</v>
      </c>
      <c r="D97" t="s">
        <v>12</v>
      </c>
      <c r="E97" t="s">
        <v>223</v>
      </c>
      <c r="F97" t="s">
        <v>224</v>
      </c>
      <c r="G97">
        <v>22</v>
      </c>
      <c r="H97" t="s">
        <v>265</v>
      </c>
      <c r="I97" t="s">
        <v>266</v>
      </c>
      <c r="U97">
        <v>2023</v>
      </c>
      <c r="V97">
        <v>1</v>
      </c>
      <c r="W97">
        <v>23</v>
      </c>
      <c r="X97" t="s">
        <v>64</v>
      </c>
      <c r="Y97" t="s">
        <v>229</v>
      </c>
      <c r="Z97" t="s">
        <v>230</v>
      </c>
      <c r="AC97">
        <v>2</v>
      </c>
      <c r="AD97">
        <v>5</v>
      </c>
    </row>
    <row r="98" spans="1:33" x14ac:dyDescent="0.2">
      <c r="A98">
        <v>2022</v>
      </c>
      <c r="B98">
        <v>11</v>
      </c>
      <c r="C98">
        <v>22</v>
      </c>
      <c r="D98" t="s">
        <v>79</v>
      </c>
      <c r="E98" t="s">
        <v>225</v>
      </c>
      <c r="F98" t="s">
        <v>226</v>
      </c>
      <c r="G98">
        <v>31</v>
      </c>
      <c r="H98" t="s">
        <v>269</v>
      </c>
      <c r="I98" t="s">
        <v>266</v>
      </c>
      <c r="U98">
        <v>2023</v>
      </c>
      <c r="V98">
        <v>3</v>
      </c>
      <c r="W98">
        <v>27</v>
      </c>
      <c r="X98" t="s">
        <v>143</v>
      </c>
      <c r="Y98" t="s">
        <v>231</v>
      </c>
      <c r="Z98" t="s">
        <v>232</v>
      </c>
      <c r="AA98">
        <v>5</v>
      </c>
      <c r="AB98">
        <v>1</v>
      </c>
    </row>
    <row r="99" spans="1:33" x14ac:dyDescent="0.2">
      <c r="A99">
        <v>2023</v>
      </c>
      <c r="B99">
        <v>1</v>
      </c>
      <c r="C99">
        <v>21</v>
      </c>
      <c r="D99" t="s">
        <v>64</v>
      </c>
      <c r="E99" t="s">
        <v>227</v>
      </c>
      <c r="F99" t="s">
        <v>228</v>
      </c>
      <c r="G99">
        <v>72</v>
      </c>
      <c r="H99" t="s">
        <v>267</v>
      </c>
      <c r="I99" t="s">
        <v>266</v>
      </c>
      <c r="U99">
        <v>2023</v>
      </c>
      <c r="V99">
        <v>4</v>
      </c>
      <c r="W99">
        <v>10</v>
      </c>
      <c r="X99" t="s">
        <v>93</v>
      </c>
      <c r="Y99" t="s">
        <v>233</v>
      </c>
      <c r="Z99" t="s">
        <v>234</v>
      </c>
      <c r="AA99">
        <v>4</v>
      </c>
      <c r="AB99">
        <v>1</v>
      </c>
    </row>
    <row r="100" spans="1:33" x14ac:dyDescent="0.2">
      <c r="A100">
        <v>2023</v>
      </c>
      <c r="B100">
        <v>1</v>
      </c>
      <c r="C100">
        <v>23</v>
      </c>
      <c r="D100" t="s">
        <v>64</v>
      </c>
      <c r="E100" t="s">
        <v>229</v>
      </c>
      <c r="F100" t="s">
        <v>230</v>
      </c>
      <c r="G100">
        <v>66</v>
      </c>
      <c r="H100" t="s">
        <v>267</v>
      </c>
      <c r="I100" t="s">
        <v>266</v>
      </c>
      <c r="U100">
        <v>2023</v>
      </c>
      <c r="V100">
        <v>5</v>
      </c>
      <c r="W100">
        <v>6</v>
      </c>
      <c r="X100" t="s">
        <v>21</v>
      </c>
      <c r="Y100" t="s">
        <v>235</v>
      </c>
      <c r="Z100" t="s">
        <v>236</v>
      </c>
      <c r="AA100">
        <v>1</v>
      </c>
      <c r="AC100">
        <v>3</v>
      </c>
      <c r="AD100">
        <v>4</v>
      </c>
    </row>
    <row r="101" spans="1:33" x14ac:dyDescent="0.2">
      <c r="A101">
        <v>2023</v>
      </c>
      <c r="B101">
        <v>3</v>
      </c>
      <c r="C101">
        <v>27</v>
      </c>
      <c r="D101" t="s">
        <v>143</v>
      </c>
      <c r="E101" t="s">
        <v>231</v>
      </c>
      <c r="F101" t="s">
        <v>232</v>
      </c>
      <c r="G101">
        <v>28</v>
      </c>
      <c r="H101" t="s">
        <v>265</v>
      </c>
      <c r="I101" t="s">
        <v>271</v>
      </c>
      <c r="U101">
        <v>2023</v>
      </c>
      <c r="V101">
        <v>7</v>
      </c>
      <c r="W101">
        <v>3</v>
      </c>
      <c r="X101" t="s">
        <v>73</v>
      </c>
      <c r="Y101" t="s">
        <v>237</v>
      </c>
      <c r="Z101" t="s">
        <v>238</v>
      </c>
      <c r="AB101">
        <v>5</v>
      </c>
    </row>
    <row r="102" spans="1:33" x14ac:dyDescent="0.2">
      <c r="A102">
        <v>2023</v>
      </c>
      <c r="B102">
        <v>4</v>
      </c>
      <c r="C102">
        <v>10</v>
      </c>
      <c r="D102" t="s">
        <v>93</v>
      </c>
      <c r="E102" t="s">
        <v>233</v>
      </c>
      <c r="F102" t="s">
        <v>234</v>
      </c>
      <c r="G102">
        <v>25</v>
      </c>
      <c r="H102" t="s">
        <v>265</v>
      </c>
      <c r="I102" t="s">
        <v>266</v>
      </c>
      <c r="U102">
        <v>2023</v>
      </c>
      <c r="V102">
        <v>10</v>
      </c>
      <c r="W102">
        <v>25</v>
      </c>
      <c r="X102" t="s">
        <v>239</v>
      </c>
      <c r="Y102" t="s">
        <v>240</v>
      </c>
      <c r="Z102" t="s">
        <v>241</v>
      </c>
      <c r="AA102">
        <v>17</v>
      </c>
      <c r="AG102">
        <v>1</v>
      </c>
    </row>
    <row r="103" spans="1:33" x14ac:dyDescent="0.2">
      <c r="A103">
        <v>2023</v>
      </c>
      <c r="B103">
        <v>5</v>
      </c>
      <c r="C103">
        <v>6</v>
      </c>
      <c r="D103" t="s">
        <v>21</v>
      </c>
      <c r="E103" t="s">
        <v>235</v>
      </c>
      <c r="F103" t="s">
        <v>236</v>
      </c>
      <c r="G103">
        <v>33</v>
      </c>
      <c r="H103" t="s">
        <v>268</v>
      </c>
      <c r="I103" t="s">
        <v>266</v>
      </c>
      <c r="U103">
        <v>2024</v>
      </c>
      <c r="V103">
        <v>6</v>
      </c>
      <c r="W103">
        <v>21</v>
      </c>
      <c r="X103" t="s">
        <v>9</v>
      </c>
      <c r="Y103" t="s">
        <v>242</v>
      </c>
      <c r="Z103" t="s">
        <v>243</v>
      </c>
      <c r="AA103">
        <v>4</v>
      </c>
    </row>
    <row r="104" spans="1:33" x14ac:dyDescent="0.2">
      <c r="A104">
        <v>2023</v>
      </c>
      <c r="B104">
        <v>7</v>
      </c>
      <c r="C104">
        <v>3</v>
      </c>
      <c r="D104" t="s">
        <v>73</v>
      </c>
      <c r="E104" t="s">
        <v>237</v>
      </c>
      <c r="F104" t="s">
        <v>238</v>
      </c>
      <c r="G104">
        <v>40</v>
      </c>
      <c r="H104" t="s">
        <v>269</v>
      </c>
      <c r="I104" t="s">
        <v>266</v>
      </c>
      <c r="U104">
        <v>2024</v>
      </c>
      <c r="V104">
        <v>9</v>
      </c>
      <c r="W104">
        <v>2</v>
      </c>
      <c r="X104" t="s">
        <v>33</v>
      </c>
      <c r="Y104" t="s">
        <v>244</v>
      </c>
      <c r="Z104" t="s">
        <v>245</v>
      </c>
      <c r="AB104">
        <v>1</v>
      </c>
      <c r="AG104">
        <v>3</v>
      </c>
    </row>
    <row r="105" spans="1:33" x14ac:dyDescent="0.2">
      <c r="A105">
        <v>2023</v>
      </c>
      <c r="B105">
        <v>10</v>
      </c>
      <c r="C105">
        <v>25</v>
      </c>
      <c r="D105" t="s">
        <v>239</v>
      </c>
      <c r="E105" t="s">
        <v>240</v>
      </c>
      <c r="F105" t="s">
        <v>241</v>
      </c>
      <c r="G105">
        <v>40</v>
      </c>
      <c r="H105" t="s">
        <v>265</v>
      </c>
      <c r="I105" t="s">
        <v>266</v>
      </c>
      <c r="U105">
        <v>2024</v>
      </c>
      <c r="V105">
        <v>9</v>
      </c>
      <c r="W105">
        <v>4</v>
      </c>
      <c r="X105" t="s">
        <v>18</v>
      </c>
      <c r="Y105" t="s">
        <v>246</v>
      </c>
      <c r="Z105" t="s">
        <v>247</v>
      </c>
      <c r="AA105">
        <v>2</v>
      </c>
      <c r="AB105">
        <v>1</v>
      </c>
      <c r="AC105">
        <v>1</v>
      </c>
    </row>
    <row r="106" spans="1:33" x14ac:dyDescent="0.2">
      <c r="A106">
        <v>2024</v>
      </c>
      <c r="B106">
        <v>6</v>
      </c>
      <c r="C106">
        <v>21</v>
      </c>
      <c r="D106" t="s">
        <v>9</v>
      </c>
      <c r="E106" t="s">
        <v>242</v>
      </c>
      <c r="F106" t="s">
        <v>243</v>
      </c>
      <c r="G106">
        <v>44</v>
      </c>
      <c r="H106" t="s">
        <v>265</v>
      </c>
      <c r="I106" t="s">
        <v>266</v>
      </c>
      <c r="U106" s="25">
        <v>2025</v>
      </c>
      <c r="V106" s="25">
        <v>1</v>
      </c>
      <c r="W106" s="25">
        <v>27</v>
      </c>
      <c r="X106" s="25" t="s">
        <v>131</v>
      </c>
      <c r="Y106" s="25" t="s">
        <v>599</v>
      </c>
      <c r="Z106" s="25" t="s">
        <v>600</v>
      </c>
      <c r="AA106" s="25"/>
      <c r="AB106" s="25"/>
      <c r="AC106" s="25">
        <v>4</v>
      </c>
      <c r="AD106" s="25"/>
      <c r="AE106" s="25"/>
      <c r="AF106" s="25"/>
      <c r="AG106" s="25"/>
    </row>
    <row r="107" spans="1:33" x14ac:dyDescent="0.2">
      <c r="A107">
        <v>2024</v>
      </c>
      <c r="B107">
        <v>9</v>
      </c>
      <c r="C107">
        <v>2</v>
      </c>
      <c r="D107" t="s">
        <v>33</v>
      </c>
      <c r="E107" t="s">
        <v>244</v>
      </c>
      <c r="F107" t="s">
        <v>245</v>
      </c>
      <c r="G107">
        <v>30</v>
      </c>
      <c r="H107" t="s">
        <v>269</v>
      </c>
      <c r="I107" t="s">
        <v>266</v>
      </c>
      <c r="U107" s="25">
        <v>2025</v>
      </c>
      <c r="V107" s="25">
        <v>7</v>
      </c>
      <c r="W107" s="25">
        <v>28</v>
      </c>
      <c r="X107" s="25" t="s">
        <v>99</v>
      </c>
      <c r="Y107" s="25" t="s">
        <v>601</v>
      </c>
      <c r="Z107" s="25" t="s">
        <v>602</v>
      </c>
      <c r="AA107" s="25">
        <v>2</v>
      </c>
      <c r="AB107" s="25">
        <v>1</v>
      </c>
      <c r="AC107" s="25"/>
      <c r="AD107" s="25">
        <v>1</v>
      </c>
      <c r="AE107" s="25"/>
      <c r="AF107" s="25"/>
      <c r="AG107" s="25"/>
    </row>
    <row r="108" spans="1:33" x14ac:dyDescent="0.2">
      <c r="A108">
        <v>2024</v>
      </c>
      <c r="B108">
        <v>9</v>
      </c>
      <c r="C108">
        <v>4</v>
      </c>
      <c r="D108" t="s">
        <v>18</v>
      </c>
      <c r="E108" t="s">
        <v>246</v>
      </c>
      <c r="F108" t="s">
        <v>247</v>
      </c>
      <c r="G108">
        <v>14</v>
      </c>
      <c r="H108" t="s">
        <v>265</v>
      </c>
      <c r="I108" t="s">
        <v>266</v>
      </c>
      <c r="U108" s="25">
        <v>2025</v>
      </c>
      <c r="V108" s="25">
        <v>7</v>
      </c>
      <c r="W108" s="25">
        <v>29</v>
      </c>
      <c r="X108" s="25" t="s">
        <v>143</v>
      </c>
      <c r="Y108" s="25" t="s">
        <v>603</v>
      </c>
      <c r="Z108" s="25" t="s">
        <v>604</v>
      </c>
      <c r="AA108" s="25">
        <v>4</v>
      </c>
      <c r="AB108" s="25"/>
      <c r="AC108" s="25"/>
      <c r="AD108" s="25"/>
      <c r="AE108" s="25"/>
      <c r="AF108" s="25"/>
      <c r="AG108" s="25"/>
    </row>
    <row r="109" spans="1:33" x14ac:dyDescent="0.2">
      <c r="A109" s="25">
        <v>2025</v>
      </c>
      <c r="B109" s="25">
        <v>1</v>
      </c>
      <c r="C109" s="25">
        <v>27</v>
      </c>
      <c r="D109" s="25" t="s">
        <v>131</v>
      </c>
      <c r="E109" s="25" t="s">
        <v>599</v>
      </c>
      <c r="F109" s="25" t="s">
        <v>600</v>
      </c>
      <c r="G109" s="25">
        <v>58</v>
      </c>
      <c r="H109" s="25" t="s">
        <v>268</v>
      </c>
      <c r="I109" s="25" t="s">
        <v>266</v>
      </c>
      <c r="U109" s="25">
        <v>2025</v>
      </c>
      <c r="V109" s="25">
        <v>8</v>
      </c>
      <c r="W109" s="25">
        <v>1</v>
      </c>
      <c r="X109" s="25" t="s">
        <v>324</v>
      </c>
      <c r="Y109" s="25" t="s">
        <v>605</v>
      </c>
      <c r="Z109" s="25" t="s">
        <v>606</v>
      </c>
      <c r="AA109" s="25">
        <v>4</v>
      </c>
      <c r="AB109" s="25"/>
      <c r="AC109" s="25"/>
      <c r="AD109" s="25"/>
      <c r="AE109" s="25"/>
      <c r="AF109" s="25"/>
      <c r="AG109" s="25"/>
    </row>
    <row r="110" spans="1:33" x14ac:dyDescent="0.2">
      <c r="A110" s="25">
        <v>2025</v>
      </c>
      <c r="B110" s="25">
        <v>7</v>
      </c>
      <c r="C110" s="25">
        <v>28</v>
      </c>
      <c r="D110" s="25" t="s">
        <v>99</v>
      </c>
      <c r="E110" s="25" t="s">
        <v>601</v>
      </c>
      <c r="F110" s="25" t="s">
        <v>602</v>
      </c>
      <c r="G110" s="25">
        <v>27</v>
      </c>
      <c r="H110" s="25" t="s">
        <v>269</v>
      </c>
      <c r="I110" s="25" t="s">
        <v>266</v>
      </c>
    </row>
    <row r="111" spans="1:33" x14ac:dyDescent="0.2">
      <c r="A111" s="25">
        <v>2025</v>
      </c>
      <c r="B111" s="25">
        <v>7</v>
      </c>
      <c r="C111" s="25">
        <v>29</v>
      </c>
      <c r="D111" s="25" t="s">
        <v>143</v>
      </c>
      <c r="E111" s="25" t="s">
        <v>603</v>
      </c>
      <c r="F111" s="25" t="s">
        <v>604</v>
      </c>
      <c r="G111" s="25">
        <v>28</v>
      </c>
      <c r="H111" s="25" t="s">
        <v>265</v>
      </c>
      <c r="I111" s="25" t="s">
        <v>266</v>
      </c>
    </row>
    <row r="112" spans="1:33" x14ac:dyDescent="0.2">
      <c r="A112" s="25">
        <v>2025</v>
      </c>
      <c r="B112" s="25">
        <v>8</v>
      </c>
      <c r="C112" s="25">
        <v>1</v>
      </c>
      <c r="D112" s="25" t="s">
        <v>324</v>
      </c>
      <c r="E112" s="25" t="s">
        <v>605</v>
      </c>
      <c r="F112" s="25" t="s">
        <v>606</v>
      </c>
      <c r="G112" s="25">
        <v>45</v>
      </c>
      <c r="H112" s="25" t="s">
        <v>265</v>
      </c>
      <c r="I112" s="25" t="s">
        <v>266</v>
      </c>
    </row>
  </sheetData>
  <autoFilter ref="A1:AK112" xr:uid="{3BC92C40-7B0B-4943-B128-98B161DA70F7}"/>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CEF79-A787-E946-9297-94D4DFA1584E}">
  <dimension ref="A1:N112"/>
  <sheetViews>
    <sheetView workbookViewId="0">
      <pane ySplit="1" topLeftCell="A2" activePane="bottomLeft" state="frozen"/>
      <selection pane="bottomLeft" activeCell="M2" sqref="M2:M7"/>
    </sheetView>
  </sheetViews>
  <sheetFormatPr baseColWidth="10" defaultRowHeight="16" x14ac:dyDescent="0.2"/>
  <cols>
    <col min="1" max="1" width="5.33203125" bestFit="1" customWidth="1"/>
    <col min="2" max="2" width="6.5" bestFit="1" customWidth="1"/>
    <col min="3" max="3" width="4.1640625" bestFit="1" customWidth="1"/>
    <col min="4" max="4" width="14.6640625" bestFit="1" customWidth="1"/>
    <col min="5" max="5" width="23.5" bestFit="1" customWidth="1"/>
    <col min="6" max="6" width="28.33203125" bestFit="1" customWidth="1"/>
    <col min="7" max="7" width="11.5" customWidth="1"/>
    <col min="9" max="10" width="10.83203125" style="14"/>
  </cols>
  <sheetData>
    <row r="1" spans="1:14" s="1" customFormat="1" ht="51" x14ac:dyDescent="0.2">
      <c r="A1" s="12" t="s">
        <v>0</v>
      </c>
      <c r="B1" s="12" t="s">
        <v>1</v>
      </c>
      <c r="C1" s="12" t="s">
        <v>2</v>
      </c>
      <c r="D1" s="12" t="s">
        <v>3</v>
      </c>
      <c r="E1" s="12" t="s">
        <v>4</v>
      </c>
      <c r="F1" s="12" t="s">
        <v>5</v>
      </c>
      <c r="G1" s="12" t="s">
        <v>262</v>
      </c>
      <c r="I1" s="12" t="s">
        <v>262</v>
      </c>
      <c r="J1" s="12" t="s">
        <v>289</v>
      </c>
    </row>
    <row r="2" spans="1:14" x14ac:dyDescent="0.2">
      <c r="A2">
        <v>1998</v>
      </c>
      <c r="B2">
        <v>3</v>
      </c>
      <c r="C2">
        <v>7</v>
      </c>
      <c r="D2" t="s">
        <v>6</v>
      </c>
      <c r="E2" t="s">
        <v>7</v>
      </c>
      <c r="F2" t="s">
        <v>8</v>
      </c>
      <c r="G2">
        <v>35</v>
      </c>
      <c r="I2" s="14">
        <v>11</v>
      </c>
      <c r="J2" s="14">
        <f>COUNTIF(G:G,I2)</f>
        <v>1</v>
      </c>
      <c r="L2" s="13" t="s">
        <v>290</v>
      </c>
      <c r="M2" s="13">
        <f>SUM(J2:J11)</f>
        <v>19</v>
      </c>
      <c r="N2" s="4">
        <f>M2/SUM($M$2:$M$7)</f>
        <v>0.17272727272727273</v>
      </c>
    </row>
    <row r="3" spans="1:14" x14ac:dyDescent="0.2">
      <c r="A3" s="13">
        <v>1998</v>
      </c>
      <c r="B3" s="13">
        <v>3</v>
      </c>
      <c r="C3" s="13">
        <v>24</v>
      </c>
      <c r="D3" s="13" t="s">
        <v>9</v>
      </c>
      <c r="E3" s="13" t="s">
        <v>10</v>
      </c>
      <c r="F3" s="13" t="s">
        <v>273</v>
      </c>
      <c r="G3" s="14">
        <v>13</v>
      </c>
      <c r="I3" s="14">
        <v>12</v>
      </c>
      <c r="J3" s="14">
        <f t="shared" ref="J3:J64" si="0">COUNTIF(G:G,I3)</f>
        <v>0</v>
      </c>
      <c r="L3" s="13" t="s">
        <v>291</v>
      </c>
      <c r="M3" s="13">
        <f>SUM(J12:J21)</f>
        <v>36</v>
      </c>
      <c r="N3" s="4">
        <f t="shared" ref="N3:N7" si="1">M3/SUM($M$2:$M$7)</f>
        <v>0.32727272727272727</v>
      </c>
    </row>
    <row r="4" spans="1:14" x14ac:dyDescent="0.2">
      <c r="A4" s="13">
        <v>1998</v>
      </c>
      <c r="B4" s="13">
        <v>3</v>
      </c>
      <c r="C4" s="13">
        <v>24</v>
      </c>
      <c r="D4" s="13" t="s">
        <v>9</v>
      </c>
      <c r="E4" s="13" t="s">
        <v>10</v>
      </c>
      <c r="F4" s="13" t="s">
        <v>274</v>
      </c>
      <c r="G4" s="14">
        <v>11</v>
      </c>
      <c r="I4" s="14">
        <v>13</v>
      </c>
      <c r="J4" s="14">
        <f t="shared" si="0"/>
        <v>1</v>
      </c>
      <c r="L4" s="13" t="s">
        <v>292</v>
      </c>
      <c r="M4" s="13">
        <f>SUM(J22:J31)</f>
        <v>25</v>
      </c>
      <c r="N4" s="4">
        <f t="shared" si="1"/>
        <v>0.22727272727272727</v>
      </c>
    </row>
    <row r="5" spans="1:14" ht="17" customHeight="1" x14ac:dyDescent="0.2">
      <c r="A5" s="13">
        <v>1999</v>
      </c>
      <c r="B5" s="13">
        <v>4</v>
      </c>
      <c r="C5" s="13">
        <v>20</v>
      </c>
      <c r="D5" s="13" t="s">
        <v>12</v>
      </c>
      <c r="E5" s="13" t="s">
        <v>13</v>
      </c>
      <c r="F5" s="13" t="s">
        <v>275</v>
      </c>
      <c r="G5" s="14">
        <v>18</v>
      </c>
      <c r="I5" s="14">
        <v>14</v>
      </c>
      <c r="J5" s="14">
        <f t="shared" si="0"/>
        <v>1</v>
      </c>
      <c r="L5" s="13" t="s">
        <v>293</v>
      </c>
      <c r="M5" s="13">
        <f>SUM(J32:J41)</f>
        <v>19</v>
      </c>
      <c r="N5" s="4">
        <f t="shared" si="1"/>
        <v>0.17272727272727273</v>
      </c>
    </row>
    <row r="6" spans="1:14" ht="17" customHeight="1" x14ac:dyDescent="0.2">
      <c r="A6" s="13">
        <v>1999</v>
      </c>
      <c r="B6" s="13">
        <v>4</v>
      </c>
      <c r="C6" s="13">
        <v>20</v>
      </c>
      <c r="D6" s="13" t="s">
        <v>12</v>
      </c>
      <c r="E6" s="13" t="s">
        <v>13</v>
      </c>
      <c r="F6" s="13" t="s">
        <v>276</v>
      </c>
      <c r="G6" s="14">
        <v>17</v>
      </c>
      <c r="I6" s="14">
        <v>15</v>
      </c>
      <c r="J6" s="14">
        <f t="shared" si="0"/>
        <v>3</v>
      </c>
      <c r="L6" s="13" t="s">
        <v>294</v>
      </c>
      <c r="M6" s="13">
        <f>SUM(J42:J51)</f>
        <v>7</v>
      </c>
      <c r="N6" s="4">
        <f t="shared" si="1"/>
        <v>6.363636363636363E-2</v>
      </c>
    </row>
    <row r="7" spans="1:14" x14ac:dyDescent="0.2">
      <c r="A7">
        <v>1999</v>
      </c>
      <c r="B7">
        <v>6</v>
      </c>
      <c r="C7">
        <v>3</v>
      </c>
      <c r="D7" t="s">
        <v>15</v>
      </c>
      <c r="E7" t="s">
        <v>16</v>
      </c>
      <c r="F7" t="s">
        <v>17</v>
      </c>
      <c r="G7">
        <v>23</v>
      </c>
      <c r="I7" s="14">
        <v>16</v>
      </c>
      <c r="J7" s="14">
        <f t="shared" si="0"/>
        <v>1</v>
      </c>
      <c r="L7" s="13" t="s">
        <v>295</v>
      </c>
      <c r="M7" s="13">
        <f>SUM(J52:J63)</f>
        <v>4</v>
      </c>
      <c r="N7" s="4">
        <f t="shared" si="1"/>
        <v>3.6363636363636362E-2</v>
      </c>
    </row>
    <row r="8" spans="1:14" x14ac:dyDescent="0.2">
      <c r="A8">
        <v>1999</v>
      </c>
      <c r="B8">
        <v>7</v>
      </c>
      <c r="C8">
        <v>29</v>
      </c>
      <c r="D8" t="s">
        <v>18</v>
      </c>
      <c r="E8" t="s">
        <v>19</v>
      </c>
      <c r="F8" t="s">
        <v>20</v>
      </c>
      <c r="G8">
        <v>44</v>
      </c>
      <c r="I8" s="14">
        <v>17</v>
      </c>
      <c r="J8" s="14">
        <f t="shared" si="0"/>
        <v>2</v>
      </c>
      <c r="N8" s="5"/>
    </row>
    <row r="9" spans="1:14" x14ac:dyDescent="0.2">
      <c r="A9">
        <v>1999</v>
      </c>
      <c r="B9">
        <v>9</v>
      </c>
      <c r="C9">
        <v>15</v>
      </c>
      <c r="D9" t="s">
        <v>21</v>
      </c>
      <c r="E9" t="s">
        <v>22</v>
      </c>
      <c r="F9" t="s">
        <v>23</v>
      </c>
      <c r="G9">
        <v>47</v>
      </c>
      <c r="I9" s="14">
        <v>18</v>
      </c>
      <c r="J9" s="14">
        <f t="shared" si="0"/>
        <v>3</v>
      </c>
    </row>
    <row r="10" spans="1:14" x14ac:dyDescent="0.2">
      <c r="A10">
        <v>1999</v>
      </c>
      <c r="B10">
        <v>11</v>
      </c>
      <c r="C10">
        <v>2</v>
      </c>
      <c r="D10" t="s">
        <v>24</v>
      </c>
      <c r="E10" t="s">
        <v>25</v>
      </c>
      <c r="F10" t="s">
        <v>26</v>
      </c>
      <c r="G10">
        <v>40</v>
      </c>
      <c r="I10" s="14">
        <v>19</v>
      </c>
      <c r="J10" s="14">
        <f t="shared" si="0"/>
        <v>4</v>
      </c>
    </row>
    <row r="11" spans="1:14" x14ac:dyDescent="0.2">
      <c r="A11">
        <v>1999</v>
      </c>
      <c r="B11">
        <v>12</v>
      </c>
      <c r="C11">
        <v>30</v>
      </c>
      <c r="D11" t="s">
        <v>27</v>
      </c>
      <c r="E11" t="s">
        <v>28</v>
      </c>
      <c r="F11" t="s">
        <v>29</v>
      </c>
      <c r="G11">
        <v>36</v>
      </c>
      <c r="I11" s="14">
        <v>20</v>
      </c>
      <c r="J11" s="14">
        <f t="shared" si="0"/>
        <v>3</v>
      </c>
      <c r="L11" s="13"/>
      <c r="M11" s="13"/>
      <c r="N11" s="7"/>
    </row>
    <row r="12" spans="1:14" x14ac:dyDescent="0.2">
      <c r="A12">
        <v>2000</v>
      </c>
      <c r="B12">
        <v>12</v>
      </c>
      <c r="C12">
        <v>26</v>
      </c>
      <c r="D12" t="s">
        <v>30</v>
      </c>
      <c r="E12" t="s">
        <v>31</v>
      </c>
      <c r="F12" t="s">
        <v>32</v>
      </c>
      <c r="G12">
        <v>42</v>
      </c>
      <c r="I12" s="14">
        <v>21</v>
      </c>
      <c r="J12" s="14">
        <f t="shared" si="0"/>
        <v>7</v>
      </c>
      <c r="L12" s="13"/>
      <c r="M12" s="13"/>
      <c r="N12" s="7"/>
    </row>
    <row r="13" spans="1:14" x14ac:dyDescent="0.2">
      <c r="A13">
        <v>2001</v>
      </c>
      <c r="B13">
        <v>2</v>
      </c>
      <c r="C13">
        <v>5</v>
      </c>
      <c r="D13" t="s">
        <v>33</v>
      </c>
      <c r="E13" t="s">
        <v>34</v>
      </c>
      <c r="F13" t="s">
        <v>35</v>
      </c>
      <c r="G13">
        <v>66</v>
      </c>
      <c r="I13" s="14">
        <v>22</v>
      </c>
      <c r="J13" s="14">
        <f t="shared" si="0"/>
        <v>3</v>
      </c>
      <c r="L13" s="13"/>
      <c r="M13" s="13"/>
      <c r="N13" s="7"/>
    </row>
    <row r="14" spans="1:14" x14ac:dyDescent="0.2">
      <c r="A14">
        <v>2002</v>
      </c>
      <c r="B14">
        <v>3</v>
      </c>
      <c r="C14">
        <v>22</v>
      </c>
      <c r="D14" t="s">
        <v>36</v>
      </c>
      <c r="E14" t="s">
        <v>37</v>
      </c>
      <c r="F14" t="s">
        <v>38</v>
      </c>
      <c r="G14">
        <v>54</v>
      </c>
      <c r="I14" s="14">
        <v>23</v>
      </c>
      <c r="J14" s="14">
        <f t="shared" si="0"/>
        <v>3</v>
      </c>
      <c r="L14" s="13"/>
      <c r="M14" s="13"/>
      <c r="N14" s="7"/>
    </row>
    <row r="15" spans="1:14" x14ac:dyDescent="0.2">
      <c r="A15">
        <v>2003</v>
      </c>
      <c r="B15">
        <v>2</v>
      </c>
      <c r="C15">
        <v>25</v>
      </c>
      <c r="D15" t="s">
        <v>39</v>
      </c>
      <c r="E15" t="s">
        <v>40</v>
      </c>
      <c r="F15" t="s">
        <v>41</v>
      </c>
      <c r="G15">
        <v>23</v>
      </c>
      <c r="I15" s="14">
        <v>24</v>
      </c>
      <c r="J15" s="14">
        <f t="shared" si="0"/>
        <v>3</v>
      </c>
      <c r="L15" s="13"/>
      <c r="M15" s="13"/>
      <c r="N15" s="7"/>
    </row>
    <row r="16" spans="1:14" x14ac:dyDescent="0.2">
      <c r="A16">
        <v>2003</v>
      </c>
      <c r="B16">
        <v>7</v>
      </c>
      <c r="C16">
        <v>8</v>
      </c>
      <c r="D16" t="s">
        <v>42</v>
      </c>
      <c r="E16" t="s">
        <v>43</v>
      </c>
      <c r="F16" t="s">
        <v>44</v>
      </c>
      <c r="G16">
        <v>48</v>
      </c>
      <c r="I16" s="14">
        <v>25</v>
      </c>
      <c r="J16" s="14">
        <f t="shared" si="0"/>
        <v>5</v>
      </c>
      <c r="L16" s="13"/>
      <c r="M16" s="13"/>
      <c r="N16" s="7"/>
    </row>
    <row r="17" spans="1:14" x14ac:dyDescent="0.2">
      <c r="A17">
        <v>2003</v>
      </c>
      <c r="B17">
        <v>8</v>
      </c>
      <c r="C17">
        <v>27</v>
      </c>
      <c r="D17" t="s">
        <v>33</v>
      </c>
      <c r="E17" t="s">
        <v>45</v>
      </c>
      <c r="F17" t="s">
        <v>46</v>
      </c>
      <c r="G17">
        <v>36</v>
      </c>
      <c r="I17" s="14">
        <v>26</v>
      </c>
      <c r="J17" s="14">
        <f t="shared" si="0"/>
        <v>3</v>
      </c>
      <c r="L17" s="13"/>
      <c r="M17" s="13"/>
      <c r="N17" s="7"/>
    </row>
    <row r="18" spans="1:14" x14ac:dyDescent="0.2">
      <c r="A18">
        <v>2003</v>
      </c>
      <c r="B18">
        <v>10</v>
      </c>
      <c r="C18">
        <v>24</v>
      </c>
      <c r="D18" t="s">
        <v>47</v>
      </c>
      <c r="E18" t="s">
        <v>48</v>
      </c>
      <c r="F18" t="s">
        <v>49</v>
      </c>
      <c r="G18">
        <v>53</v>
      </c>
      <c r="I18" s="14">
        <v>27</v>
      </c>
      <c r="J18" s="14">
        <f t="shared" si="0"/>
        <v>2</v>
      </c>
      <c r="L18" s="13"/>
      <c r="M18" s="13"/>
      <c r="N18" s="7"/>
    </row>
    <row r="19" spans="1:14" x14ac:dyDescent="0.2">
      <c r="A19">
        <v>2004</v>
      </c>
      <c r="B19">
        <v>7</v>
      </c>
      <c r="C19">
        <v>2</v>
      </c>
      <c r="D19" t="s">
        <v>50</v>
      </c>
      <c r="E19" t="s">
        <v>51</v>
      </c>
      <c r="F19" t="s">
        <v>52</v>
      </c>
      <c r="G19">
        <v>21</v>
      </c>
      <c r="I19" s="14">
        <v>28</v>
      </c>
      <c r="J19" s="14">
        <f t="shared" si="0"/>
        <v>6</v>
      </c>
      <c r="L19" s="13"/>
      <c r="M19" s="13"/>
      <c r="N19" s="7"/>
    </row>
    <row r="20" spans="1:14" x14ac:dyDescent="0.2">
      <c r="A20">
        <v>2004</v>
      </c>
      <c r="B20">
        <v>11</v>
      </c>
      <c r="C20">
        <v>21</v>
      </c>
      <c r="D20" t="s">
        <v>53</v>
      </c>
      <c r="E20" t="s">
        <v>54</v>
      </c>
      <c r="F20" t="s">
        <v>55</v>
      </c>
      <c r="G20">
        <v>36</v>
      </c>
      <c r="I20" s="14">
        <v>29</v>
      </c>
      <c r="J20" s="14">
        <f t="shared" si="0"/>
        <v>3</v>
      </c>
      <c r="L20" s="13"/>
      <c r="M20" s="13"/>
      <c r="N20" s="7"/>
    </row>
    <row r="21" spans="1:14" x14ac:dyDescent="0.2">
      <c r="A21">
        <v>2004</v>
      </c>
      <c r="B21">
        <v>12</v>
      </c>
      <c r="C21">
        <v>8</v>
      </c>
      <c r="D21" t="s">
        <v>56</v>
      </c>
      <c r="E21" t="s">
        <v>57</v>
      </c>
      <c r="F21" t="s">
        <v>58</v>
      </c>
      <c r="G21">
        <v>25</v>
      </c>
      <c r="I21" s="14">
        <v>30</v>
      </c>
      <c r="J21" s="14">
        <f t="shared" si="0"/>
        <v>1</v>
      </c>
      <c r="L21" s="13"/>
      <c r="M21" s="13"/>
      <c r="N21" s="7"/>
    </row>
    <row r="22" spans="1:14" x14ac:dyDescent="0.2">
      <c r="A22">
        <v>2005</v>
      </c>
      <c r="B22">
        <v>3</v>
      </c>
      <c r="C22">
        <v>12</v>
      </c>
      <c r="D22" t="s">
        <v>53</v>
      </c>
      <c r="E22" t="s">
        <v>59</v>
      </c>
      <c r="F22" t="s">
        <v>60</v>
      </c>
      <c r="G22">
        <v>45</v>
      </c>
      <c r="I22" s="14">
        <v>31</v>
      </c>
      <c r="J22" s="14">
        <f t="shared" si="0"/>
        <v>3</v>
      </c>
      <c r="L22" s="13"/>
      <c r="M22" s="13"/>
      <c r="N22" s="7"/>
    </row>
    <row r="23" spans="1:14" x14ac:dyDescent="0.2">
      <c r="A23">
        <v>2005</v>
      </c>
      <c r="B23">
        <v>3</v>
      </c>
      <c r="C23">
        <v>21</v>
      </c>
      <c r="D23" t="s">
        <v>61</v>
      </c>
      <c r="E23" t="s">
        <v>62</v>
      </c>
      <c r="F23" t="s">
        <v>63</v>
      </c>
      <c r="G23">
        <v>16</v>
      </c>
      <c r="I23" s="14">
        <v>32</v>
      </c>
      <c r="J23" s="14">
        <f t="shared" si="0"/>
        <v>1</v>
      </c>
    </row>
    <row r="24" spans="1:14" x14ac:dyDescent="0.2">
      <c r="A24">
        <v>2006</v>
      </c>
      <c r="B24">
        <v>1</v>
      </c>
      <c r="C24">
        <v>30</v>
      </c>
      <c r="D24" t="s">
        <v>64</v>
      </c>
      <c r="E24" t="s">
        <v>65</v>
      </c>
      <c r="F24" t="s">
        <v>66</v>
      </c>
      <c r="G24">
        <v>44</v>
      </c>
      <c r="I24" s="14">
        <v>33</v>
      </c>
      <c r="J24" s="14">
        <f t="shared" si="0"/>
        <v>2</v>
      </c>
    </row>
    <row r="25" spans="1:14" x14ac:dyDescent="0.2">
      <c r="A25">
        <v>2006</v>
      </c>
      <c r="B25">
        <v>3</v>
      </c>
      <c r="C25">
        <v>24</v>
      </c>
      <c r="D25" t="s">
        <v>67</v>
      </c>
      <c r="E25" t="s">
        <v>68</v>
      </c>
      <c r="F25" t="s">
        <v>69</v>
      </c>
      <c r="G25">
        <v>28</v>
      </c>
      <c r="I25" s="14">
        <v>34</v>
      </c>
      <c r="J25" s="14">
        <f t="shared" si="0"/>
        <v>2</v>
      </c>
    </row>
    <row r="26" spans="1:14" x14ac:dyDescent="0.2">
      <c r="A26">
        <v>2006</v>
      </c>
      <c r="B26">
        <v>5</v>
      </c>
      <c r="C26">
        <v>21</v>
      </c>
      <c r="D26" t="s">
        <v>70</v>
      </c>
      <c r="E26" t="s">
        <v>71</v>
      </c>
      <c r="F26" t="s">
        <v>72</v>
      </c>
      <c r="G26">
        <v>25</v>
      </c>
      <c r="I26" s="14">
        <v>35</v>
      </c>
      <c r="J26" s="14">
        <f t="shared" si="0"/>
        <v>1</v>
      </c>
    </row>
    <row r="27" spans="1:14" x14ac:dyDescent="0.2">
      <c r="A27">
        <v>2006</v>
      </c>
      <c r="B27">
        <v>10</v>
      </c>
      <c r="C27">
        <v>2</v>
      </c>
      <c r="D27" t="s">
        <v>73</v>
      </c>
      <c r="E27" t="s">
        <v>74</v>
      </c>
      <c r="F27" t="s">
        <v>75</v>
      </c>
      <c r="G27">
        <v>33</v>
      </c>
      <c r="I27" s="14">
        <v>36</v>
      </c>
      <c r="J27" s="14">
        <f t="shared" si="0"/>
        <v>4</v>
      </c>
    </row>
    <row r="28" spans="1:14" x14ac:dyDescent="0.2">
      <c r="A28">
        <v>2007</v>
      </c>
      <c r="B28">
        <v>2</v>
      </c>
      <c r="C28">
        <v>12</v>
      </c>
      <c r="D28" t="s">
        <v>76</v>
      </c>
      <c r="E28" t="s">
        <v>77</v>
      </c>
      <c r="F28" t="s">
        <v>78</v>
      </c>
      <c r="G28">
        <v>19</v>
      </c>
      <c r="I28" s="14">
        <v>37</v>
      </c>
      <c r="J28" s="14">
        <f t="shared" si="0"/>
        <v>2</v>
      </c>
    </row>
    <row r="29" spans="1:14" x14ac:dyDescent="0.2">
      <c r="A29">
        <v>2007</v>
      </c>
      <c r="B29">
        <v>4</v>
      </c>
      <c r="C29">
        <v>16</v>
      </c>
      <c r="D29" t="s">
        <v>79</v>
      </c>
      <c r="E29" t="s">
        <v>80</v>
      </c>
      <c r="F29" t="s">
        <v>81</v>
      </c>
      <c r="G29">
        <v>23</v>
      </c>
      <c r="I29" s="14">
        <v>38</v>
      </c>
      <c r="J29" s="14">
        <f t="shared" si="0"/>
        <v>2</v>
      </c>
      <c r="L29" s="13" t="s">
        <v>296</v>
      </c>
      <c r="M29" s="13">
        <f>SUM(J2:J6)</f>
        <v>6</v>
      </c>
      <c r="N29" s="4">
        <f t="shared" ref="N29:N40" si="2">M29/SUM($M$29:$M$40)</f>
        <v>5.4545454545454543E-2</v>
      </c>
    </row>
    <row r="30" spans="1:14" x14ac:dyDescent="0.2">
      <c r="A30">
        <v>2007</v>
      </c>
      <c r="B30">
        <v>10</v>
      </c>
      <c r="C30">
        <v>7</v>
      </c>
      <c r="D30" t="s">
        <v>53</v>
      </c>
      <c r="E30" t="s">
        <v>82</v>
      </c>
      <c r="F30" t="s">
        <v>83</v>
      </c>
      <c r="G30">
        <v>20</v>
      </c>
      <c r="I30" s="14">
        <v>39</v>
      </c>
      <c r="J30" s="14">
        <f t="shared" si="0"/>
        <v>2</v>
      </c>
      <c r="L30" s="13" t="s">
        <v>297</v>
      </c>
      <c r="M30" s="13">
        <f>SUM(J7:J11)</f>
        <v>13</v>
      </c>
      <c r="N30" s="4">
        <f t="shared" si="2"/>
        <v>0.11818181818181818</v>
      </c>
    </row>
    <row r="31" spans="1:14" x14ac:dyDescent="0.2">
      <c r="A31">
        <v>2007</v>
      </c>
      <c r="B31">
        <v>12</v>
      </c>
      <c r="C31">
        <v>5</v>
      </c>
      <c r="D31" t="s">
        <v>84</v>
      </c>
      <c r="E31" t="s">
        <v>85</v>
      </c>
      <c r="F31" t="s">
        <v>86</v>
      </c>
      <c r="G31">
        <v>19</v>
      </c>
      <c r="I31" s="14">
        <v>40</v>
      </c>
      <c r="J31" s="14">
        <f t="shared" si="0"/>
        <v>6</v>
      </c>
      <c r="L31" s="13" t="s">
        <v>298</v>
      </c>
      <c r="M31" s="13">
        <f>SUM(J12:J16)</f>
        <v>21</v>
      </c>
      <c r="N31" s="4">
        <f t="shared" si="2"/>
        <v>0.19090909090909092</v>
      </c>
    </row>
    <row r="32" spans="1:14" x14ac:dyDescent="0.2">
      <c r="A32">
        <v>2008</v>
      </c>
      <c r="B32">
        <v>2</v>
      </c>
      <c r="C32">
        <v>7</v>
      </c>
      <c r="D32" t="s">
        <v>50</v>
      </c>
      <c r="E32" t="s">
        <v>87</v>
      </c>
      <c r="F32" t="s">
        <v>88</v>
      </c>
      <c r="G32">
        <v>52</v>
      </c>
      <c r="I32" s="14">
        <v>41</v>
      </c>
      <c r="J32" s="14">
        <f t="shared" si="0"/>
        <v>2</v>
      </c>
      <c r="L32" s="13" t="s">
        <v>299</v>
      </c>
      <c r="M32" s="13">
        <f>SUM(J17:J21)</f>
        <v>15</v>
      </c>
      <c r="N32" s="4">
        <f t="shared" si="2"/>
        <v>0.13636363636363635</v>
      </c>
    </row>
    <row r="33" spans="1:14" x14ac:dyDescent="0.2">
      <c r="A33">
        <v>2008</v>
      </c>
      <c r="B33">
        <v>2</v>
      </c>
      <c r="C33">
        <v>14</v>
      </c>
      <c r="D33" t="s">
        <v>33</v>
      </c>
      <c r="E33" t="s">
        <v>89</v>
      </c>
      <c r="F33" t="s">
        <v>90</v>
      </c>
      <c r="G33">
        <v>27</v>
      </c>
      <c r="I33" s="14">
        <v>42</v>
      </c>
      <c r="J33" s="14">
        <f t="shared" si="0"/>
        <v>1</v>
      </c>
      <c r="L33" s="13" t="s">
        <v>300</v>
      </c>
      <c r="M33" s="13">
        <f>SUM(J22:J26)</f>
        <v>9</v>
      </c>
      <c r="N33" s="4">
        <f t="shared" si="2"/>
        <v>8.1818181818181818E-2</v>
      </c>
    </row>
    <row r="34" spans="1:14" x14ac:dyDescent="0.2">
      <c r="A34">
        <v>2008</v>
      </c>
      <c r="B34">
        <v>3</v>
      </c>
      <c r="C34">
        <v>18</v>
      </c>
      <c r="D34" t="s">
        <v>64</v>
      </c>
      <c r="E34" t="s">
        <v>91</v>
      </c>
      <c r="F34" t="s">
        <v>92</v>
      </c>
      <c r="G34">
        <v>31</v>
      </c>
      <c r="I34" s="14">
        <v>43</v>
      </c>
      <c r="J34" s="14">
        <f t="shared" si="0"/>
        <v>1</v>
      </c>
      <c r="L34" s="13" t="s">
        <v>301</v>
      </c>
      <c r="M34" s="13">
        <f>SUM(J27:J31)</f>
        <v>16</v>
      </c>
      <c r="N34" s="4">
        <f t="shared" si="2"/>
        <v>0.14545454545454545</v>
      </c>
    </row>
    <row r="35" spans="1:14" x14ac:dyDescent="0.2">
      <c r="A35">
        <v>2008</v>
      </c>
      <c r="B35">
        <v>6</v>
      </c>
      <c r="C35">
        <v>25</v>
      </c>
      <c r="D35" t="s">
        <v>93</v>
      </c>
      <c r="E35" t="s">
        <v>94</v>
      </c>
      <c r="F35" t="s">
        <v>95</v>
      </c>
      <c r="G35">
        <v>25</v>
      </c>
      <c r="I35" s="14">
        <v>44</v>
      </c>
      <c r="J35" s="14">
        <f t="shared" si="0"/>
        <v>5</v>
      </c>
      <c r="L35" s="13" t="s">
        <v>302</v>
      </c>
      <c r="M35" s="13">
        <f>SUM(J32:J36)</f>
        <v>16</v>
      </c>
      <c r="N35" s="4">
        <f t="shared" si="2"/>
        <v>0.14545454545454545</v>
      </c>
    </row>
    <row r="36" spans="1:14" x14ac:dyDescent="0.2">
      <c r="A36">
        <v>2009</v>
      </c>
      <c r="B36">
        <v>3</v>
      </c>
      <c r="C36">
        <v>29</v>
      </c>
      <c r="D36" t="s">
        <v>96</v>
      </c>
      <c r="E36" t="s">
        <v>97</v>
      </c>
      <c r="F36" t="s">
        <v>98</v>
      </c>
      <c r="G36">
        <v>45</v>
      </c>
      <c r="I36" s="14">
        <v>45</v>
      </c>
      <c r="J36" s="14">
        <f t="shared" si="0"/>
        <v>7</v>
      </c>
      <c r="L36" s="13" t="s">
        <v>303</v>
      </c>
      <c r="M36" s="13">
        <f>SUM(J37:J41)</f>
        <v>3</v>
      </c>
      <c r="N36" s="4">
        <f t="shared" si="2"/>
        <v>2.7272727272727271E-2</v>
      </c>
    </row>
    <row r="37" spans="1:14" x14ac:dyDescent="0.2">
      <c r="A37">
        <v>2009</v>
      </c>
      <c r="B37">
        <v>4</v>
      </c>
      <c r="C37">
        <v>3</v>
      </c>
      <c r="D37" t="s">
        <v>99</v>
      </c>
      <c r="E37" t="s">
        <v>100</v>
      </c>
      <c r="F37" t="s">
        <v>101</v>
      </c>
      <c r="G37">
        <v>41</v>
      </c>
      <c r="I37" s="14">
        <v>46</v>
      </c>
      <c r="J37" s="14">
        <f t="shared" si="0"/>
        <v>1</v>
      </c>
      <c r="L37" s="13" t="s">
        <v>304</v>
      </c>
      <c r="M37" s="13">
        <f>SUM(J42:J46)</f>
        <v>4</v>
      </c>
      <c r="N37" s="4">
        <f t="shared" si="2"/>
        <v>3.6363636363636362E-2</v>
      </c>
    </row>
    <row r="38" spans="1:14" x14ac:dyDescent="0.2">
      <c r="A38">
        <v>2009</v>
      </c>
      <c r="B38">
        <v>11</v>
      </c>
      <c r="C38">
        <v>5</v>
      </c>
      <c r="D38" t="s">
        <v>21</v>
      </c>
      <c r="E38" t="s">
        <v>102</v>
      </c>
      <c r="F38" t="s">
        <v>103</v>
      </c>
      <c r="G38">
        <v>39</v>
      </c>
      <c r="I38" s="14">
        <v>47</v>
      </c>
      <c r="J38" s="14">
        <f t="shared" si="0"/>
        <v>1</v>
      </c>
      <c r="L38" s="13" t="s">
        <v>305</v>
      </c>
      <c r="M38" s="13">
        <f>SUM(J47:J51)</f>
        <v>3</v>
      </c>
      <c r="N38" s="4">
        <f t="shared" si="2"/>
        <v>2.7272727272727271E-2</v>
      </c>
    </row>
    <row r="39" spans="1:14" x14ac:dyDescent="0.2">
      <c r="A39">
        <v>2009</v>
      </c>
      <c r="B39">
        <v>11</v>
      </c>
      <c r="C39">
        <v>29</v>
      </c>
      <c r="D39" t="s">
        <v>67</v>
      </c>
      <c r="E39" t="s">
        <v>104</v>
      </c>
      <c r="F39" t="s">
        <v>105</v>
      </c>
      <c r="G39">
        <v>37</v>
      </c>
      <c r="I39" s="14">
        <v>48</v>
      </c>
      <c r="J39" s="14">
        <f t="shared" si="0"/>
        <v>1</v>
      </c>
      <c r="L39" s="13" t="s">
        <v>306</v>
      </c>
      <c r="M39" s="13">
        <f>SUM(J52:J56)</f>
        <v>1</v>
      </c>
      <c r="N39" s="4">
        <f t="shared" si="2"/>
        <v>9.0909090909090905E-3</v>
      </c>
    </row>
    <row r="40" spans="1:14" x14ac:dyDescent="0.2">
      <c r="A40">
        <v>2010</v>
      </c>
      <c r="B40">
        <v>6</v>
      </c>
      <c r="C40">
        <v>6</v>
      </c>
      <c r="D40" t="s">
        <v>27</v>
      </c>
      <c r="E40" t="s">
        <v>106</v>
      </c>
      <c r="F40" t="s">
        <v>107</v>
      </c>
      <c r="G40">
        <v>37</v>
      </c>
      <c r="I40" s="14">
        <v>49</v>
      </c>
      <c r="J40" s="14">
        <f t="shared" si="0"/>
        <v>0</v>
      </c>
      <c r="L40" s="13" t="s">
        <v>307</v>
      </c>
      <c r="M40" s="13">
        <f>SUM(J57:J63)</f>
        <v>3</v>
      </c>
      <c r="N40" s="4">
        <f t="shared" si="2"/>
        <v>2.7272727272727271E-2</v>
      </c>
    </row>
    <row r="41" spans="1:14" x14ac:dyDescent="0.2">
      <c r="A41">
        <v>2010</v>
      </c>
      <c r="B41">
        <v>8</v>
      </c>
      <c r="C41">
        <v>3</v>
      </c>
      <c r="D41" t="s">
        <v>6</v>
      </c>
      <c r="E41" t="s">
        <v>108</v>
      </c>
      <c r="F41" t="s">
        <v>109</v>
      </c>
      <c r="G41">
        <v>34</v>
      </c>
      <c r="I41" s="14">
        <v>50</v>
      </c>
      <c r="J41" s="14">
        <f t="shared" si="0"/>
        <v>0</v>
      </c>
    </row>
    <row r="42" spans="1:14" x14ac:dyDescent="0.2">
      <c r="A42">
        <v>2011</v>
      </c>
      <c r="B42">
        <v>1</v>
      </c>
      <c r="C42">
        <v>8</v>
      </c>
      <c r="D42" t="s">
        <v>110</v>
      </c>
      <c r="E42" t="s">
        <v>111</v>
      </c>
      <c r="F42" t="s">
        <v>112</v>
      </c>
      <c r="G42">
        <v>22</v>
      </c>
      <c r="I42" s="14">
        <v>51</v>
      </c>
      <c r="J42" s="14">
        <f t="shared" si="0"/>
        <v>1</v>
      </c>
    </row>
    <row r="43" spans="1:14" x14ac:dyDescent="0.2">
      <c r="A43">
        <v>2011</v>
      </c>
      <c r="B43">
        <v>9</v>
      </c>
      <c r="C43">
        <v>6</v>
      </c>
      <c r="D43" t="s">
        <v>15</v>
      </c>
      <c r="E43" t="s">
        <v>113</v>
      </c>
      <c r="F43" t="s">
        <v>114</v>
      </c>
      <c r="G43">
        <v>32</v>
      </c>
      <c r="I43" s="14">
        <v>52</v>
      </c>
      <c r="J43" s="14">
        <f t="shared" si="0"/>
        <v>1</v>
      </c>
    </row>
    <row r="44" spans="1:14" x14ac:dyDescent="0.2">
      <c r="A44">
        <v>2011</v>
      </c>
      <c r="B44">
        <v>10</v>
      </c>
      <c r="C44">
        <v>12</v>
      </c>
      <c r="D44" t="s">
        <v>64</v>
      </c>
      <c r="E44" t="s">
        <v>115</v>
      </c>
      <c r="F44" t="s">
        <v>116</v>
      </c>
      <c r="G44">
        <v>41</v>
      </c>
      <c r="I44" s="14">
        <v>53</v>
      </c>
      <c r="J44" s="14">
        <f t="shared" si="0"/>
        <v>1</v>
      </c>
    </row>
    <row r="45" spans="1:14" x14ac:dyDescent="0.2">
      <c r="A45">
        <v>2012</v>
      </c>
      <c r="B45">
        <v>2</v>
      </c>
      <c r="C45">
        <v>20</v>
      </c>
      <c r="D45" t="s">
        <v>18</v>
      </c>
      <c r="E45" t="s">
        <v>117</v>
      </c>
      <c r="F45" t="s">
        <v>118</v>
      </c>
      <c r="G45">
        <v>59</v>
      </c>
      <c r="I45" s="14">
        <v>54</v>
      </c>
      <c r="J45" s="14">
        <f t="shared" si="0"/>
        <v>1</v>
      </c>
    </row>
    <row r="46" spans="1:14" x14ac:dyDescent="0.2">
      <c r="A46">
        <v>2012</v>
      </c>
      <c r="B46">
        <v>4</v>
      </c>
      <c r="C46">
        <v>2</v>
      </c>
      <c r="D46" t="s">
        <v>64</v>
      </c>
      <c r="E46" t="s">
        <v>119</v>
      </c>
      <c r="F46" t="s">
        <v>120</v>
      </c>
      <c r="G46">
        <v>43</v>
      </c>
      <c r="I46" s="14">
        <v>55</v>
      </c>
      <c r="J46" s="14">
        <f t="shared" si="0"/>
        <v>0</v>
      </c>
    </row>
    <row r="47" spans="1:14" x14ac:dyDescent="0.2">
      <c r="A47">
        <v>2012</v>
      </c>
      <c r="B47">
        <v>5</v>
      </c>
      <c r="C47">
        <v>30</v>
      </c>
      <c r="D47" t="s">
        <v>67</v>
      </c>
      <c r="E47" t="s">
        <v>121</v>
      </c>
      <c r="F47" t="s">
        <v>122</v>
      </c>
      <c r="G47">
        <v>40</v>
      </c>
      <c r="I47" s="14">
        <v>56</v>
      </c>
      <c r="J47" s="14">
        <f t="shared" si="0"/>
        <v>0</v>
      </c>
    </row>
    <row r="48" spans="1:14" x14ac:dyDescent="0.2">
      <c r="A48">
        <v>2012</v>
      </c>
      <c r="B48">
        <v>7</v>
      </c>
      <c r="C48">
        <v>20</v>
      </c>
      <c r="D48" t="s">
        <v>12</v>
      </c>
      <c r="E48" t="s">
        <v>123</v>
      </c>
      <c r="F48" t="s">
        <v>124</v>
      </c>
      <c r="G48">
        <v>24</v>
      </c>
      <c r="I48" s="14">
        <v>57</v>
      </c>
      <c r="J48" s="14">
        <f t="shared" si="0"/>
        <v>1</v>
      </c>
    </row>
    <row r="49" spans="1:10" x14ac:dyDescent="0.2">
      <c r="A49">
        <v>2012</v>
      </c>
      <c r="B49">
        <v>8</v>
      </c>
      <c r="C49">
        <v>5</v>
      </c>
      <c r="D49" t="s">
        <v>53</v>
      </c>
      <c r="E49" t="s">
        <v>125</v>
      </c>
      <c r="F49" t="s">
        <v>126</v>
      </c>
      <c r="G49">
        <v>40</v>
      </c>
      <c r="I49" s="14">
        <v>58</v>
      </c>
      <c r="J49" s="14">
        <f t="shared" si="0"/>
        <v>1</v>
      </c>
    </row>
    <row r="50" spans="1:10" x14ac:dyDescent="0.2">
      <c r="A50">
        <v>2012</v>
      </c>
      <c r="B50">
        <v>9</v>
      </c>
      <c r="C50">
        <v>27</v>
      </c>
      <c r="D50" t="s">
        <v>61</v>
      </c>
      <c r="E50" t="s">
        <v>127</v>
      </c>
      <c r="F50" t="s">
        <v>128</v>
      </c>
      <c r="G50">
        <v>36</v>
      </c>
      <c r="I50" s="14">
        <v>59</v>
      </c>
      <c r="J50" s="14">
        <f t="shared" si="0"/>
        <v>1</v>
      </c>
    </row>
    <row r="51" spans="1:10" x14ac:dyDescent="0.2">
      <c r="A51">
        <v>2012</v>
      </c>
      <c r="B51">
        <v>12</v>
      </c>
      <c r="C51">
        <v>14</v>
      </c>
      <c r="D51" t="s">
        <v>6</v>
      </c>
      <c r="E51" t="s">
        <v>129</v>
      </c>
      <c r="F51" t="s">
        <v>130</v>
      </c>
      <c r="G51">
        <v>20</v>
      </c>
      <c r="I51" s="14">
        <v>60</v>
      </c>
      <c r="J51" s="14">
        <f t="shared" si="0"/>
        <v>0</v>
      </c>
    </row>
    <row r="52" spans="1:10" x14ac:dyDescent="0.2">
      <c r="A52">
        <v>2013</v>
      </c>
      <c r="B52">
        <v>5</v>
      </c>
      <c r="C52">
        <v>4</v>
      </c>
      <c r="D52" t="s">
        <v>131</v>
      </c>
      <c r="E52" t="s">
        <v>132</v>
      </c>
      <c r="F52" t="s">
        <v>133</v>
      </c>
      <c r="G52" s="3" t="s">
        <v>133</v>
      </c>
      <c r="I52" s="14">
        <v>61</v>
      </c>
      <c r="J52" s="14">
        <f t="shared" si="0"/>
        <v>0</v>
      </c>
    </row>
    <row r="53" spans="1:10" x14ac:dyDescent="0.2">
      <c r="A53">
        <v>2013</v>
      </c>
      <c r="B53">
        <v>9</v>
      </c>
      <c r="C53">
        <v>16</v>
      </c>
      <c r="D53" t="s">
        <v>134</v>
      </c>
      <c r="E53" t="s">
        <v>67</v>
      </c>
      <c r="F53" t="s">
        <v>135</v>
      </c>
      <c r="G53">
        <v>34</v>
      </c>
      <c r="I53" s="14">
        <v>62</v>
      </c>
      <c r="J53" s="14">
        <f t="shared" si="0"/>
        <v>0</v>
      </c>
    </row>
    <row r="54" spans="1:10" x14ac:dyDescent="0.2">
      <c r="A54">
        <v>2014</v>
      </c>
      <c r="B54">
        <v>2</v>
      </c>
      <c r="C54">
        <v>20</v>
      </c>
      <c r="D54" t="s">
        <v>64</v>
      </c>
      <c r="E54" t="s">
        <v>136</v>
      </c>
      <c r="F54" t="s">
        <v>137</v>
      </c>
      <c r="G54">
        <v>44</v>
      </c>
      <c r="I54" s="14">
        <v>63</v>
      </c>
      <c r="J54" s="14">
        <f t="shared" si="0"/>
        <v>0</v>
      </c>
    </row>
    <row r="55" spans="1:10" x14ac:dyDescent="0.2">
      <c r="A55">
        <v>2014</v>
      </c>
      <c r="B55">
        <v>10</v>
      </c>
      <c r="C55">
        <v>24</v>
      </c>
      <c r="D55" t="s">
        <v>67</v>
      </c>
      <c r="E55" t="s">
        <v>138</v>
      </c>
      <c r="F55" t="s">
        <v>139</v>
      </c>
      <c r="G55">
        <v>15</v>
      </c>
      <c r="I55" s="14">
        <v>64</v>
      </c>
      <c r="J55" s="14">
        <f t="shared" si="0"/>
        <v>1</v>
      </c>
    </row>
    <row r="56" spans="1:10" x14ac:dyDescent="0.2">
      <c r="A56">
        <v>2015</v>
      </c>
      <c r="B56">
        <v>6</v>
      </c>
      <c r="C56">
        <v>17</v>
      </c>
      <c r="D56" t="s">
        <v>140</v>
      </c>
      <c r="E56" t="s">
        <v>141</v>
      </c>
      <c r="F56" t="s">
        <v>142</v>
      </c>
      <c r="G56">
        <v>21</v>
      </c>
      <c r="I56" s="14">
        <v>65</v>
      </c>
      <c r="J56" s="14">
        <f t="shared" si="0"/>
        <v>0</v>
      </c>
    </row>
    <row r="57" spans="1:10" x14ac:dyDescent="0.2">
      <c r="A57">
        <v>2015</v>
      </c>
      <c r="B57">
        <v>7</v>
      </c>
      <c r="C57">
        <v>16</v>
      </c>
      <c r="D57" t="s">
        <v>143</v>
      </c>
      <c r="E57" t="s">
        <v>144</v>
      </c>
      <c r="F57" t="s">
        <v>145</v>
      </c>
      <c r="G57">
        <v>24</v>
      </c>
      <c r="I57" s="14">
        <v>66</v>
      </c>
      <c r="J57" s="14">
        <f t="shared" si="0"/>
        <v>2</v>
      </c>
    </row>
    <row r="58" spans="1:10" x14ac:dyDescent="0.2">
      <c r="A58">
        <v>2015</v>
      </c>
      <c r="B58">
        <v>10</v>
      </c>
      <c r="C58">
        <v>1</v>
      </c>
      <c r="D58" t="s">
        <v>146</v>
      </c>
      <c r="E58" t="s">
        <v>147</v>
      </c>
      <c r="F58" t="s">
        <v>148</v>
      </c>
      <c r="G58">
        <v>26</v>
      </c>
      <c r="I58" s="14">
        <v>67</v>
      </c>
      <c r="J58" s="14">
        <f t="shared" si="0"/>
        <v>0</v>
      </c>
    </row>
    <row r="59" spans="1:10" x14ac:dyDescent="0.2">
      <c r="A59" s="13">
        <v>2015</v>
      </c>
      <c r="B59" s="13">
        <v>12</v>
      </c>
      <c r="C59" s="13">
        <v>2</v>
      </c>
      <c r="D59" s="13" t="s">
        <v>64</v>
      </c>
      <c r="E59" s="13" t="s">
        <v>149</v>
      </c>
      <c r="F59" s="13" t="s">
        <v>277</v>
      </c>
      <c r="G59" s="14">
        <v>28</v>
      </c>
      <c r="I59" s="14">
        <v>68</v>
      </c>
      <c r="J59" s="14">
        <f t="shared" si="0"/>
        <v>0</v>
      </c>
    </row>
    <row r="60" spans="1:10" x14ac:dyDescent="0.2">
      <c r="A60" s="13">
        <v>2015</v>
      </c>
      <c r="B60" s="13">
        <v>12</v>
      </c>
      <c r="C60" s="13">
        <v>2</v>
      </c>
      <c r="D60" s="13" t="s">
        <v>64</v>
      </c>
      <c r="E60" s="13" t="s">
        <v>149</v>
      </c>
      <c r="F60" s="13" t="s">
        <v>278</v>
      </c>
      <c r="G60" s="14">
        <v>29</v>
      </c>
      <c r="I60" s="14">
        <v>69</v>
      </c>
      <c r="J60" s="14">
        <f t="shared" si="0"/>
        <v>0</v>
      </c>
    </row>
    <row r="61" spans="1:10" x14ac:dyDescent="0.2">
      <c r="A61">
        <v>2016</v>
      </c>
      <c r="B61">
        <v>2</v>
      </c>
      <c r="C61">
        <v>20</v>
      </c>
      <c r="D61" t="s">
        <v>151</v>
      </c>
      <c r="E61" t="s">
        <v>152</v>
      </c>
      <c r="F61" t="s">
        <v>153</v>
      </c>
      <c r="G61">
        <v>45</v>
      </c>
      <c r="I61" s="14">
        <v>70</v>
      </c>
      <c r="J61" s="14">
        <f t="shared" si="0"/>
        <v>0</v>
      </c>
    </row>
    <row r="62" spans="1:10" x14ac:dyDescent="0.2">
      <c r="A62">
        <v>2016</v>
      </c>
      <c r="B62">
        <v>6</v>
      </c>
      <c r="C62">
        <v>12</v>
      </c>
      <c r="D62" t="s">
        <v>27</v>
      </c>
      <c r="E62" t="s">
        <v>154</v>
      </c>
      <c r="F62" t="s">
        <v>155</v>
      </c>
      <c r="G62">
        <v>29</v>
      </c>
      <c r="I62" s="14">
        <v>71</v>
      </c>
      <c r="J62" s="14">
        <f t="shared" si="0"/>
        <v>0</v>
      </c>
    </row>
    <row r="63" spans="1:10" x14ac:dyDescent="0.2">
      <c r="A63">
        <v>2016</v>
      </c>
      <c r="B63">
        <v>7</v>
      </c>
      <c r="C63">
        <v>7</v>
      </c>
      <c r="D63" t="s">
        <v>21</v>
      </c>
      <c r="E63" t="s">
        <v>156</v>
      </c>
      <c r="F63" t="s">
        <v>157</v>
      </c>
      <c r="G63">
        <v>25</v>
      </c>
      <c r="I63" s="14">
        <v>72</v>
      </c>
      <c r="J63" s="14">
        <f t="shared" si="0"/>
        <v>1</v>
      </c>
    </row>
    <row r="64" spans="1:10" x14ac:dyDescent="0.2">
      <c r="A64">
        <v>2016</v>
      </c>
      <c r="B64">
        <v>9</v>
      </c>
      <c r="C64">
        <v>23</v>
      </c>
      <c r="D64" t="s">
        <v>67</v>
      </c>
      <c r="E64" t="s">
        <v>158</v>
      </c>
      <c r="F64" t="s">
        <v>159</v>
      </c>
      <c r="G64">
        <v>20</v>
      </c>
      <c r="I64" s="14" t="s">
        <v>133</v>
      </c>
      <c r="J64" s="14">
        <f t="shared" si="0"/>
        <v>1</v>
      </c>
    </row>
    <row r="65" spans="1:7" x14ac:dyDescent="0.2">
      <c r="A65">
        <v>2017</v>
      </c>
      <c r="B65">
        <v>1</v>
      </c>
      <c r="C65">
        <v>6</v>
      </c>
      <c r="D65" t="s">
        <v>27</v>
      </c>
      <c r="E65" t="s">
        <v>160</v>
      </c>
      <c r="F65" t="s">
        <v>161</v>
      </c>
      <c r="G65">
        <v>26</v>
      </c>
    </row>
    <row r="66" spans="1:7" x14ac:dyDescent="0.2">
      <c r="A66">
        <v>2017</v>
      </c>
      <c r="B66">
        <v>6</v>
      </c>
      <c r="C66">
        <v>5</v>
      </c>
      <c r="D66" t="s">
        <v>27</v>
      </c>
      <c r="E66" t="s">
        <v>154</v>
      </c>
      <c r="F66" t="s">
        <v>162</v>
      </c>
      <c r="G66">
        <v>45</v>
      </c>
    </row>
    <row r="67" spans="1:7" x14ac:dyDescent="0.2">
      <c r="A67">
        <v>2017</v>
      </c>
      <c r="B67">
        <v>10</v>
      </c>
      <c r="C67">
        <v>1</v>
      </c>
      <c r="D67" t="s">
        <v>15</v>
      </c>
      <c r="E67" t="s">
        <v>16</v>
      </c>
      <c r="F67" t="s">
        <v>163</v>
      </c>
      <c r="G67">
        <v>64</v>
      </c>
    </row>
    <row r="68" spans="1:7" x14ac:dyDescent="0.2">
      <c r="A68">
        <v>2017</v>
      </c>
      <c r="B68">
        <v>11</v>
      </c>
      <c r="C68">
        <v>5</v>
      </c>
      <c r="D68" t="s">
        <v>21</v>
      </c>
      <c r="E68" t="s">
        <v>164</v>
      </c>
      <c r="F68" t="s">
        <v>165</v>
      </c>
      <c r="G68">
        <v>26</v>
      </c>
    </row>
    <row r="69" spans="1:7" x14ac:dyDescent="0.2">
      <c r="A69">
        <v>2018</v>
      </c>
      <c r="B69">
        <v>1</v>
      </c>
      <c r="C69">
        <v>28</v>
      </c>
      <c r="D69" t="s">
        <v>73</v>
      </c>
      <c r="E69" t="s">
        <v>166</v>
      </c>
      <c r="F69" t="s">
        <v>167</v>
      </c>
      <c r="G69">
        <v>28</v>
      </c>
    </row>
    <row r="70" spans="1:7" x14ac:dyDescent="0.2">
      <c r="A70">
        <v>2018</v>
      </c>
      <c r="B70">
        <v>2</v>
      </c>
      <c r="C70">
        <v>14</v>
      </c>
      <c r="D70" t="s">
        <v>27</v>
      </c>
      <c r="E70" t="s">
        <v>168</v>
      </c>
      <c r="F70" t="s">
        <v>169</v>
      </c>
      <c r="G70">
        <v>19</v>
      </c>
    </row>
    <row r="71" spans="1:7" x14ac:dyDescent="0.2">
      <c r="A71">
        <v>2018</v>
      </c>
      <c r="B71">
        <v>4</v>
      </c>
      <c r="C71">
        <v>22</v>
      </c>
      <c r="D71" t="s">
        <v>143</v>
      </c>
      <c r="E71" t="s">
        <v>170</v>
      </c>
      <c r="F71" t="s">
        <v>171</v>
      </c>
      <c r="G71">
        <v>29</v>
      </c>
    </row>
    <row r="72" spans="1:7" x14ac:dyDescent="0.2">
      <c r="A72">
        <v>2018</v>
      </c>
      <c r="B72">
        <v>5</v>
      </c>
      <c r="C72">
        <v>18</v>
      </c>
      <c r="D72" t="s">
        <v>21</v>
      </c>
      <c r="E72" t="s">
        <v>172</v>
      </c>
      <c r="F72" t="s">
        <v>173</v>
      </c>
      <c r="G72">
        <v>17</v>
      </c>
    </row>
    <row r="73" spans="1:7" x14ac:dyDescent="0.2">
      <c r="A73">
        <v>2018</v>
      </c>
      <c r="B73">
        <v>6</v>
      </c>
      <c r="C73">
        <v>28</v>
      </c>
      <c r="D73" t="s">
        <v>174</v>
      </c>
      <c r="E73" t="s">
        <v>175</v>
      </c>
      <c r="F73" t="s">
        <v>176</v>
      </c>
      <c r="G73">
        <v>38</v>
      </c>
    </row>
    <row r="74" spans="1:7" x14ac:dyDescent="0.2">
      <c r="A74">
        <v>2018</v>
      </c>
      <c r="B74">
        <v>10</v>
      </c>
      <c r="C74">
        <v>27</v>
      </c>
      <c r="D74" t="s">
        <v>73</v>
      </c>
      <c r="E74" t="s">
        <v>177</v>
      </c>
      <c r="F74" t="s">
        <v>178</v>
      </c>
      <c r="G74">
        <v>46</v>
      </c>
    </row>
    <row r="75" spans="1:7" x14ac:dyDescent="0.2">
      <c r="A75">
        <v>2018</v>
      </c>
      <c r="B75">
        <v>11</v>
      </c>
      <c r="C75">
        <v>7</v>
      </c>
      <c r="D75" t="s">
        <v>64</v>
      </c>
      <c r="E75" t="s">
        <v>179</v>
      </c>
      <c r="F75" t="s">
        <v>180</v>
      </c>
      <c r="G75">
        <v>28</v>
      </c>
    </row>
    <row r="76" spans="1:7" x14ac:dyDescent="0.2">
      <c r="A76">
        <v>2019</v>
      </c>
      <c r="B76">
        <v>1</v>
      </c>
      <c r="C76">
        <v>23</v>
      </c>
      <c r="D76" t="s">
        <v>27</v>
      </c>
      <c r="E76" t="s">
        <v>181</v>
      </c>
      <c r="F76" t="s">
        <v>182</v>
      </c>
      <c r="G76">
        <v>21</v>
      </c>
    </row>
    <row r="77" spans="1:7" x14ac:dyDescent="0.2">
      <c r="A77">
        <v>2019</v>
      </c>
      <c r="B77">
        <v>2</v>
      </c>
      <c r="C77">
        <v>15</v>
      </c>
      <c r="D77" t="s">
        <v>33</v>
      </c>
      <c r="E77" t="s">
        <v>123</v>
      </c>
      <c r="F77" t="s">
        <v>183</v>
      </c>
      <c r="G77">
        <v>45</v>
      </c>
    </row>
    <row r="78" spans="1:7" x14ac:dyDescent="0.2">
      <c r="A78">
        <v>2019</v>
      </c>
      <c r="B78">
        <v>5</v>
      </c>
      <c r="C78">
        <v>31</v>
      </c>
      <c r="D78" t="s">
        <v>79</v>
      </c>
      <c r="E78" t="s">
        <v>184</v>
      </c>
      <c r="F78" t="s">
        <v>185</v>
      </c>
      <c r="G78">
        <v>40</v>
      </c>
    </row>
    <row r="79" spans="1:7" x14ac:dyDescent="0.2">
      <c r="A79">
        <v>2019</v>
      </c>
      <c r="B79">
        <v>8</v>
      </c>
      <c r="C79">
        <v>3</v>
      </c>
      <c r="D79" t="s">
        <v>21</v>
      </c>
      <c r="E79" t="s">
        <v>186</v>
      </c>
      <c r="F79" t="s">
        <v>187</v>
      </c>
      <c r="G79">
        <v>21</v>
      </c>
    </row>
    <row r="80" spans="1:7" x14ac:dyDescent="0.2">
      <c r="A80">
        <v>2019</v>
      </c>
      <c r="B80">
        <v>8</v>
      </c>
      <c r="C80">
        <v>4</v>
      </c>
      <c r="D80" t="s">
        <v>56</v>
      </c>
      <c r="E80" t="s">
        <v>188</v>
      </c>
      <c r="F80" t="s">
        <v>189</v>
      </c>
      <c r="G80">
        <v>24</v>
      </c>
    </row>
    <row r="81" spans="1:7" x14ac:dyDescent="0.2">
      <c r="A81">
        <v>2020</v>
      </c>
      <c r="B81">
        <v>2</v>
      </c>
      <c r="C81">
        <v>26</v>
      </c>
      <c r="D81" t="s">
        <v>53</v>
      </c>
      <c r="E81" t="s">
        <v>190</v>
      </c>
      <c r="F81" t="s">
        <v>191</v>
      </c>
      <c r="G81">
        <v>51</v>
      </c>
    </row>
    <row r="82" spans="1:7" x14ac:dyDescent="0.2">
      <c r="A82">
        <v>2020</v>
      </c>
      <c r="B82">
        <v>3</v>
      </c>
      <c r="C82">
        <v>15</v>
      </c>
      <c r="D82" t="s">
        <v>50</v>
      </c>
      <c r="E82" t="s">
        <v>192</v>
      </c>
      <c r="F82" t="s">
        <v>193</v>
      </c>
      <c r="G82">
        <v>31</v>
      </c>
    </row>
    <row r="83" spans="1:7" x14ac:dyDescent="0.2">
      <c r="A83">
        <v>2021</v>
      </c>
      <c r="B83">
        <v>3</v>
      </c>
      <c r="C83">
        <v>16</v>
      </c>
      <c r="D83" t="s">
        <v>18</v>
      </c>
      <c r="E83" t="s">
        <v>194</v>
      </c>
      <c r="F83" t="s">
        <v>195</v>
      </c>
      <c r="G83">
        <v>21</v>
      </c>
    </row>
    <row r="84" spans="1:7" x14ac:dyDescent="0.2">
      <c r="A84">
        <v>2021</v>
      </c>
      <c r="B84">
        <v>3</v>
      </c>
      <c r="C84">
        <v>22</v>
      </c>
      <c r="D84" t="s">
        <v>12</v>
      </c>
      <c r="E84" t="s">
        <v>196</v>
      </c>
      <c r="F84" t="s">
        <v>197</v>
      </c>
      <c r="G84">
        <v>21</v>
      </c>
    </row>
    <row r="85" spans="1:7" x14ac:dyDescent="0.2">
      <c r="A85">
        <v>2021</v>
      </c>
      <c r="B85">
        <v>3</v>
      </c>
      <c r="C85">
        <v>31</v>
      </c>
      <c r="D85" t="s">
        <v>64</v>
      </c>
      <c r="E85" t="s">
        <v>198</v>
      </c>
      <c r="F85" t="s">
        <v>199</v>
      </c>
      <c r="G85">
        <v>44</v>
      </c>
    </row>
    <row r="86" spans="1:7" x14ac:dyDescent="0.2">
      <c r="A86">
        <v>2021</v>
      </c>
      <c r="B86">
        <v>4</v>
      </c>
      <c r="C86">
        <v>15</v>
      </c>
      <c r="D86" t="s">
        <v>36</v>
      </c>
      <c r="E86" t="s">
        <v>200</v>
      </c>
      <c r="F86" t="s">
        <v>201</v>
      </c>
      <c r="G86">
        <v>19</v>
      </c>
    </row>
    <row r="87" spans="1:7" x14ac:dyDescent="0.2">
      <c r="A87">
        <v>2021</v>
      </c>
      <c r="B87">
        <v>5</v>
      </c>
      <c r="C87">
        <v>26</v>
      </c>
      <c r="D87" t="s">
        <v>64</v>
      </c>
      <c r="E87" t="s">
        <v>202</v>
      </c>
      <c r="F87" t="s">
        <v>203</v>
      </c>
      <c r="G87">
        <v>57</v>
      </c>
    </row>
    <row r="88" spans="1:7" x14ac:dyDescent="0.2">
      <c r="A88">
        <v>2021</v>
      </c>
      <c r="B88">
        <v>9</v>
      </c>
      <c r="C88">
        <v>12</v>
      </c>
      <c r="D88" t="s">
        <v>61</v>
      </c>
      <c r="E88" t="s">
        <v>204</v>
      </c>
      <c r="F88" t="s">
        <v>205</v>
      </c>
      <c r="G88">
        <v>38</v>
      </c>
    </row>
    <row r="89" spans="1:7" x14ac:dyDescent="0.2">
      <c r="A89">
        <v>2021</v>
      </c>
      <c r="B89">
        <v>10</v>
      </c>
      <c r="C89">
        <v>21</v>
      </c>
      <c r="D89" t="s">
        <v>67</v>
      </c>
      <c r="E89" t="s">
        <v>206</v>
      </c>
      <c r="F89" t="s">
        <v>207</v>
      </c>
      <c r="G89">
        <v>22</v>
      </c>
    </row>
    <row r="90" spans="1:7" x14ac:dyDescent="0.2">
      <c r="A90">
        <v>2021</v>
      </c>
      <c r="B90">
        <v>11</v>
      </c>
      <c r="C90">
        <v>30</v>
      </c>
      <c r="D90" t="s">
        <v>151</v>
      </c>
      <c r="E90" t="s">
        <v>208</v>
      </c>
      <c r="F90" t="s">
        <v>209</v>
      </c>
      <c r="G90">
        <v>15</v>
      </c>
    </row>
    <row r="91" spans="1:7" x14ac:dyDescent="0.2">
      <c r="A91">
        <v>2022</v>
      </c>
      <c r="B91">
        <v>2</v>
      </c>
      <c r="C91">
        <v>28</v>
      </c>
      <c r="D91" t="s">
        <v>64</v>
      </c>
      <c r="E91" t="s">
        <v>210</v>
      </c>
      <c r="F91" t="s">
        <v>211</v>
      </c>
      <c r="G91">
        <v>39</v>
      </c>
    </row>
    <row r="92" spans="1:7" x14ac:dyDescent="0.2">
      <c r="A92">
        <v>2022</v>
      </c>
      <c r="B92">
        <v>5</v>
      </c>
      <c r="C92">
        <v>14</v>
      </c>
      <c r="D92" t="s">
        <v>99</v>
      </c>
      <c r="E92" t="s">
        <v>212</v>
      </c>
      <c r="F92" t="s">
        <v>213</v>
      </c>
      <c r="G92">
        <v>18</v>
      </c>
    </row>
    <row r="93" spans="1:7" x14ac:dyDescent="0.2">
      <c r="A93">
        <v>2022</v>
      </c>
      <c r="B93">
        <v>5</v>
      </c>
      <c r="C93">
        <v>24</v>
      </c>
      <c r="D93" t="s">
        <v>21</v>
      </c>
      <c r="E93" t="s">
        <v>214</v>
      </c>
      <c r="F93" t="s">
        <v>215</v>
      </c>
      <c r="G93">
        <v>18</v>
      </c>
    </row>
    <row r="94" spans="1:7" x14ac:dyDescent="0.2">
      <c r="A94">
        <v>2022</v>
      </c>
      <c r="B94">
        <v>6</v>
      </c>
      <c r="C94">
        <v>1</v>
      </c>
      <c r="D94" t="s">
        <v>216</v>
      </c>
      <c r="E94" t="s">
        <v>217</v>
      </c>
      <c r="F94" t="s">
        <v>218</v>
      </c>
      <c r="G94">
        <v>45</v>
      </c>
    </row>
    <row r="95" spans="1:7" x14ac:dyDescent="0.2">
      <c r="A95">
        <v>2022</v>
      </c>
      <c r="B95">
        <v>7</v>
      </c>
      <c r="C95">
        <v>4</v>
      </c>
      <c r="D95" t="s">
        <v>33</v>
      </c>
      <c r="E95" t="s">
        <v>219</v>
      </c>
      <c r="F95" t="s">
        <v>220</v>
      </c>
      <c r="G95">
        <v>21</v>
      </c>
    </row>
    <row r="96" spans="1:7" x14ac:dyDescent="0.2">
      <c r="A96">
        <v>2022</v>
      </c>
      <c r="B96">
        <v>10</v>
      </c>
      <c r="C96">
        <v>13</v>
      </c>
      <c r="D96" t="s">
        <v>96</v>
      </c>
      <c r="E96" t="s">
        <v>221</v>
      </c>
      <c r="F96" t="s">
        <v>222</v>
      </c>
      <c r="G96">
        <v>15</v>
      </c>
    </row>
    <row r="97" spans="1:7" x14ac:dyDescent="0.2">
      <c r="A97">
        <v>2022</v>
      </c>
      <c r="B97">
        <v>11</v>
      </c>
      <c r="C97">
        <v>19</v>
      </c>
      <c r="D97" t="s">
        <v>12</v>
      </c>
      <c r="E97" t="s">
        <v>223</v>
      </c>
      <c r="F97" t="s">
        <v>224</v>
      </c>
      <c r="G97">
        <v>22</v>
      </c>
    </row>
    <row r="98" spans="1:7" x14ac:dyDescent="0.2">
      <c r="A98">
        <v>2022</v>
      </c>
      <c r="B98">
        <v>11</v>
      </c>
      <c r="C98">
        <v>22</v>
      </c>
      <c r="D98" t="s">
        <v>79</v>
      </c>
      <c r="E98" t="s">
        <v>225</v>
      </c>
      <c r="F98" t="s">
        <v>226</v>
      </c>
      <c r="G98">
        <v>31</v>
      </c>
    </row>
    <row r="99" spans="1:7" x14ac:dyDescent="0.2">
      <c r="A99">
        <v>2023</v>
      </c>
      <c r="B99">
        <v>1</v>
      </c>
      <c r="C99">
        <v>21</v>
      </c>
      <c r="D99" t="s">
        <v>64</v>
      </c>
      <c r="E99" t="s">
        <v>227</v>
      </c>
      <c r="F99" t="s">
        <v>228</v>
      </c>
      <c r="G99">
        <v>72</v>
      </c>
    </row>
    <row r="100" spans="1:7" x14ac:dyDescent="0.2">
      <c r="A100">
        <v>2023</v>
      </c>
      <c r="B100">
        <v>1</v>
      </c>
      <c r="C100">
        <v>23</v>
      </c>
      <c r="D100" t="s">
        <v>64</v>
      </c>
      <c r="E100" t="s">
        <v>229</v>
      </c>
      <c r="F100" t="s">
        <v>230</v>
      </c>
      <c r="G100">
        <v>66</v>
      </c>
    </row>
    <row r="101" spans="1:7" x14ac:dyDescent="0.2">
      <c r="A101">
        <v>2023</v>
      </c>
      <c r="B101">
        <v>3</v>
      </c>
      <c r="C101">
        <v>27</v>
      </c>
      <c r="D101" t="s">
        <v>143</v>
      </c>
      <c r="E101" t="s">
        <v>231</v>
      </c>
      <c r="F101" t="s">
        <v>232</v>
      </c>
      <c r="G101">
        <v>28</v>
      </c>
    </row>
    <row r="102" spans="1:7" x14ac:dyDescent="0.2">
      <c r="A102">
        <v>2023</v>
      </c>
      <c r="B102">
        <v>4</v>
      </c>
      <c r="C102">
        <v>10</v>
      </c>
      <c r="D102" t="s">
        <v>93</v>
      </c>
      <c r="E102" t="s">
        <v>233</v>
      </c>
      <c r="F102" t="s">
        <v>234</v>
      </c>
      <c r="G102">
        <v>25</v>
      </c>
    </row>
    <row r="103" spans="1:7" x14ac:dyDescent="0.2">
      <c r="A103">
        <v>2023</v>
      </c>
      <c r="B103">
        <v>5</v>
      </c>
      <c r="C103">
        <v>6</v>
      </c>
      <c r="D103" t="s">
        <v>21</v>
      </c>
      <c r="E103" t="s">
        <v>235</v>
      </c>
      <c r="F103" t="s">
        <v>236</v>
      </c>
      <c r="G103">
        <v>33</v>
      </c>
    </row>
    <row r="104" spans="1:7" x14ac:dyDescent="0.2">
      <c r="A104">
        <v>2023</v>
      </c>
      <c r="B104">
        <v>7</v>
      </c>
      <c r="C104">
        <v>3</v>
      </c>
      <c r="D104" t="s">
        <v>73</v>
      </c>
      <c r="E104" t="s">
        <v>237</v>
      </c>
      <c r="F104" t="s">
        <v>238</v>
      </c>
      <c r="G104">
        <v>40</v>
      </c>
    </row>
    <row r="105" spans="1:7" x14ac:dyDescent="0.2">
      <c r="A105">
        <v>2023</v>
      </c>
      <c r="B105">
        <v>10</v>
      </c>
      <c r="C105">
        <v>25</v>
      </c>
      <c r="D105" t="s">
        <v>239</v>
      </c>
      <c r="E105" t="s">
        <v>240</v>
      </c>
      <c r="F105" t="s">
        <v>241</v>
      </c>
      <c r="G105">
        <v>40</v>
      </c>
    </row>
    <row r="106" spans="1:7" x14ac:dyDescent="0.2">
      <c r="A106">
        <v>2024</v>
      </c>
      <c r="B106">
        <v>6</v>
      </c>
      <c r="C106">
        <v>21</v>
      </c>
      <c r="D106" t="s">
        <v>9</v>
      </c>
      <c r="E106" t="s">
        <v>242</v>
      </c>
      <c r="F106" t="s">
        <v>243</v>
      </c>
      <c r="G106">
        <v>44</v>
      </c>
    </row>
    <row r="107" spans="1:7" x14ac:dyDescent="0.2">
      <c r="A107">
        <v>2024</v>
      </c>
      <c r="B107">
        <v>9</v>
      </c>
      <c r="C107">
        <v>2</v>
      </c>
      <c r="D107" t="s">
        <v>33</v>
      </c>
      <c r="E107" t="s">
        <v>244</v>
      </c>
      <c r="F107" t="s">
        <v>245</v>
      </c>
      <c r="G107">
        <v>30</v>
      </c>
    </row>
    <row r="108" spans="1:7" x14ac:dyDescent="0.2">
      <c r="A108">
        <v>2024</v>
      </c>
      <c r="B108">
        <v>9</v>
      </c>
      <c r="C108">
        <v>4</v>
      </c>
      <c r="D108" t="s">
        <v>18</v>
      </c>
      <c r="E108" t="s">
        <v>246</v>
      </c>
      <c r="F108" t="s">
        <v>247</v>
      </c>
      <c r="G108">
        <v>14</v>
      </c>
    </row>
    <row r="109" spans="1:7" x14ac:dyDescent="0.2">
      <c r="A109" s="25">
        <v>2025</v>
      </c>
      <c r="B109" s="25">
        <v>1</v>
      </c>
      <c r="C109" s="25">
        <v>27</v>
      </c>
      <c r="D109" s="25" t="s">
        <v>131</v>
      </c>
      <c r="E109" s="25" t="s">
        <v>599</v>
      </c>
      <c r="F109" s="25" t="s">
        <v>600</v>
      </c>
      <c r="G109" s="25">
        <v>58</v>
      </c>
    </row>
    <row r="110" spans="1:7" x14ac:dyDescent="0.2">
      <c r="A110" s="25">
        <v>2025</v>
      </c>
      <c r="B110" s="25">
        <v>7</v>
      </c>
      <c r="C110" s="25">
        <v>28</v>
      </c>
      <c r="D110" s="25" t="s">
        <v>99</v>
      </c>
      <c r="E110" s="25" t="s">
        <v>601</v>
      </c>
      <c r="F110" s="25" t="s">
        <v>602</v>
      </c>
      <c r="G110" s="25">
        <v>27</v>
      </c>
    </row>
    <row r="111" spans="1:7" x14ac:dyDescent="0.2">
      <c r="A111" s="25">
        <v>2025</v>
      </c>
      <c r="B111" s="25">
        <v>7</v>
      </c>
      <c r="C111" s="25">
        <v>29</v>
      </c>
      <c r="D111" s="25" t="s">
        <v>143</v>
      </c>
      <c r="E111" s="25" t="s">
        <v>603</v>
      </c>
      <c r="F111" s="25" t="s">
        <v>604</v>
      </c>
      <c r="G111" s="25">
        <v>28</v>
      </c>
    </row>
    <row r="112" spans="1:7" x14ac:dyDescent="0.2">
      <c r="A112" s="25">
        <v>2025</v>
      </c>
      <c r="B112" s="25">
        <v>8</v>
      </c>
      <c r="C112" s="25">
        <v>1</v>
      </c>
      <c r="D112" s="25" t="s">
        <v>324</v>
      </c>
      <c r="E112" s="25" t="s">
        <v>605</v>
      </c>
      <c r="F112" s="25" t="s">
        <v>606</v>
      </c>
      <c r="G112" s="25">
        <v>45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2B106-ED98-4C42-9855-9714716FE10C}">
  <dimension ref="A1:T112"/>
  <sheetViews>
    <sheetView workbookViewId="0">
      <pane ySplit="1" topLeftCell="A2" activePane="bottomLeft" state="frozen"/>
      <selection pane="bottomLeft" activeCell="I90" sqref="I90:I91"/>
    </sheetView>
  </sheetViews>
  <sheetFormatPr baseColWidth="10" defaultRowHeight="16" x14ac:dyDescent="0.2"/>
  <cols>
    <col min="1" max="1" width="5.33203125" bestFit="1" customWidth="1"/>
    <col min="2" max="2" width="6.5" bestFit="1" customWidth="1"/>
    <col min="3" max="3" width="4.1640625" bestFit="1" customWidth="1"/>
    <col min="4" max="4" width="14.6640625" bestFit="1" customWidth="1"/>
    <col min="5" max="5" width="23.5" bestFit="1" customWidth="1"/>
    <col min="6" max="6" width="41" bestFit="1" customWidth="1"/>
    <col min="7" max="7" width="26.1640625" customWidth="1"/>
    <col min="8" max="8" width="7" bestFit="1" customWidth="1"/>
    <col min="9" max="9" width="13.33203125" bestFit="1" customWidth="1"/>
    <col min="11" max="11" width="53.33203125" bestFit="1" customWidth="1"/>
  </cols>
  <sheetData>
    <row r="1" spans="1:20" s="6" customFormat="1" ht="34" x14ac:dyDescent="0.2">
      <c r="A1" s="6" t="s">
        <v>0</v>
      </c>
      <c r="B1" s="6" t="s">
        <v>1</v>
      </c>
      <c r="C1" s="6" t="s">
        <v>2</v>
      </c>
      <c r="D1" s="6" t="s">
        <v>3</v>
      </c>
      <c r="E1" s="6" t="s">
        <v>4</v>
      </c>
      <c r="F1" s="6" t="s">
        <v>5</v>
      </c>
      <c r="G1" s="2" t="s">
        <v>308</v>
      </c>
      <c r="H1" s="2" t="s">
        <v>309</v>
      </c>
      <c r="I1" s="2" t="s">
        <v>310</v>
      </c>
    </row>
    <row r="2" spans="1:20" x14ac:dyDescent="0.2">
      <c r="A2">
        <v>1998</v>
      </c>
      <c r="B2">
        <v>3</v>
      </c>
      <c r="C2">
        <v>7</v>
      </c>
      <c r="D2" t="s">
        <v>6</v>
      </c>
      <c r="E2" t="s">
        <v>7</v>
      </c>
      <c r="F2" t="s">
        <v>8</v>
      </c>
      <c r="G2">
        <v>1</v>
      </c>
      <c r="H2">
        <v>1</v>
      </c>
      <c r="I2">
        <v>0</v>
      </c>
      <c r="K2" t="s">
        <v>311</v>
      </c>
      <c r="L2">
        <v>1</v>
      </c>
      <c r="M2">
        <f>COUNTIF(G:G,L2)</f>
        <v>55</v>
      </c>
      <c r="N2" s="7">
        <f>M2/(M2+M3)</f>
        <v>0.5</v>
      </c>
      <c r="R2" t="s">
        <v>309</v>
      </c>
      <c r="S2">
        <f>SUM(H:H)</f>
        <v>47</v>
      </c>
      <c r="T2" s="4">
        <f>S2/SUM(S2:S4)</f>
        <v>0.42342342342342343</v>
      </c>
    </row>
    <row r="3" spans="1:20" x14ac:dyDescent="0.2">
      <c r="A3">
        <v>1998</v>
      </c>
      <c r="B3">
        <v>3</v>
      </c>
      <c r="C3">
        <v>24</v>
      </c>
      <c r="D3" t="s">
        <v>9</v>
      </c>
      <c r="E3" t="s">
        <v>10</v>
      </c>
      <c r="F3" t="s">
        <v>273</v>
      </c>
      <c r="G3">
        <v>1</v>
      </c>
      <c r="H3">
        <v>0</v>
      </c>
      <c r="I3">
        <v>0</v>
      </c>
      <c r="K3" t="s">
        <v>312</v>
      </c>
      <c r="L3">
        <v>0</v>
      </c>
      <c r="M3">
        <f>COUNTIF(G:G,L3)</f>
        <v>55</v>
      </c>
      <c r="N3" s="7">
        <f>M3/(M2+M3)</f>
        <v>0.5</v>
      </c>
      <c r="R3" t="s">
        <v>310</v>
      </c>
      <c r="S3">
        <f>SUM(I:I)</f>
        <v>18</v>
      </c>
      <c r="T3" s="4">
        <f>S3/SUM(S2:S4)</f>
        <v>0.16216216216216217</v>
      </c>
    </row>
    <row r="4" spans="1:20" x14ac:dyDescent="0.2">
      <c r="A4">
        <v>1998</v>
      </c>
      <c r="B4">
        <v>3</v>
      </c>
      <c r="C4">
        <v>24</v>
      </c>
      <c r="D4" t="s">
        <v>9</v>
      </c>
      <c r="E4" t="s">
        <v>10</v>
      </c>
      <c r="F4" t="s">
        <v>274</v>
      </c>
      <c r="G4">
        <v>0</v>
      </c>
      <c r="H4">
        <v>0</v>
      </c>
      <c r="I4">
        <v>0</v>
      </c>
      <c r="R4" t="s">
        <v>313</v>
      </c>
      <c r="S4">
        <f>COUNT(I:I)-S2-S3</f>
        <v>46</v>
      </c>
      <c r="T4" s="4">
        <f>S4/SUM(S2:S4)</f>
        <v>0.4144144144144144</v>
      </c>
    </row>
    <row r="5" spans="1:20" x14ac:dyDescent="0.2">
      <c r="A5">
        <v>1999</v>
      </c>
      <c r="B5">
        <v>4</v>
      </c>
      <c r="C5">
        <v>20</v>
      </c>
      <c r="D5" t="s">
        <v>12</v>
      </c>
      <c r="E5" t="s">
        <v>13</v>
      </c>
      <c r="F5" t="s">
        <v>275</v>
      </c>
      <c r="G5">
        <v>1</v>
      </c>
      <c r="H5">
        <v>1</v>
      </c>
      <c r="I5">
        <v>0</v>
      </c>
    </row>
    <row r="6" spans="1:20" x14ac:dyDescent="0.2">
      <c r="A6">
        <v>1999</v>
      </c>
      <c r="B6">
        <v>4</v>
      </c>
      <c r="C6">
        <v>20</v>
      </c>
      <c r="D6" t="s">
        <v>12</v>
      </c>
      <c r="E6" t="s">
        <v>13</v>
      </c>
      <c r="F6" t="s">
        <v>276</v>
      </c>
      <c r="G6">
        <v>1</v>
      </c>
      <c r="H6">
        <v>1</v>
      </c>
      <c r="I6">
        <v>0</v>
      </c>
    </row>
    <row r="7" spans="1:20" x14ac:dyDescent="0.2">
      <c r="A7">
        <v>1999</v>
      </c>
      <c r="B7">
        <v>6</v>
      </c>
      <c r="C7">
        <v>3</v>
      </c>
      <c r="D7" t="s">
        <v>15</v>
      </c>
      <c r="E7" t="s">
        <v>16</v>
      </c>
      <c r="F7" t="s">
        <v>17</v>
      </c>
      <c r="G7">
        <v>1</v>
      </c>
      <c r="H7">
        <v>0</v>
      </c>
      <c r="I7">
        <v>0</v>
      </c>
    </row>
    <row r="8" spans="1:20" x14ac:dyDescent="0.2">
      <c r="A8">
        <v>1999</v>
      </c>
      <c r="B8">
        <v>7</v>
      </c>
      <c r="C8">
        <v>29</v>
      </c>
      <c r="D8" t="s">
        <v>18</v>
      </c>
      <c r="E8" t="s">
        <v>19</v>
      </c>
      <c r="F8" t="s">
        <v>20</v>
      </c>
      <c r="G8">
        <v>1</v>
      </c>
      <c r="H8">
        <v>1</v>
      </c>
      <c r="I8">
        <v>0</v>
      </c>
    </row>
    <row r="9" spans="1:20" x14ac:dyDescent="0.2">
      <c r="A9">
        <v>1999</v>
      </c>
      <c r="B9">
        <v>9</v>
      </c>
      <c r="C9">
        <v>15</v>
      </c>
      <c r="D9" t="s">
        <v>21</v>
      </c>
      <c r="E9" t="s">
        <v>22</v>
      </c>
      <c r="F9" t="s">
        <v>23</v>
      </c>
      <c r="G9">
        <v>0</v>
      </c>
      <c r="H9">
        <v>1</v>
      </c>
      <c r="I9">
        <v>0</v>
      </c>
    </row>
    <row r="10" spans="1:20" x14ac:dyDescent="0.2">
      <c r="A10">
        <v>1999</v>
      </c>
      <c r="B10">
        <v>11</v>
      </c>
      <c r="C10">
        <v>2</v>
      </c>
      <c r="D10" t="s">
        <v>24</v>
      </c>
      <c r="E10" t="s">
        <v>25</v>
      </c>
      <c r="F10" t="s">
        <v>26</v>
      </c>
      <c r="G10">
        <v>1</v>
      </c>
      <c r="H10">
        <v>0</v>
      </c>
      <c r="I10">
        <v>0</v>
      </c>
    </row>
    <row r="11" spans="1:20" x14ac:dyDescent="0.2">
      <c r="A11">
        <v>1999</v>
      </c>
      <c r="B11">
        <v>12</v>
      </c>
      <c r="C11">
        <v>30</v>
      </c>
      <c r="D11" t="s">
        <v>27</v>
      </c>
      <c r="E11" t="s">
        <v>28</v>
      </c>
      <c r="F11" t="s">
        <v>29</v>
      </c>
      <c r="G11">
        <v>0</v>
      </c>
      <c r="H11">
        <v>0</v>
      </c>
      <c r="I11">
        <v>0</v>
      </c>
    </row>
    <row r="12" spans="1:20" x14ac:dyDescent="0.2">
      <c r="A12">
        <v>2000</v>
      </c>
      <c r="B12">
        <v>12</v>
      </c>
      <c r="C12">
        <v>26</v>
      </c>
      <c r="D12" t="s">
        <v>30</v>
      </c>
      <c r="E12" t="s">
        <v>31</v>
      </c>
      <c r="F12" t="s">
        <v>32</v>
      </c>
      <c r="G12">
        <v>1</v>
      </c>
      <c r="H12">
        <v>0</v>
      </c>
      <c r="I12">
        <v>0</v>
      </c>
    </row>
    <row r="13" spans="1:20" x14ac:dyDescent="0.2">
      <c r="A13">
        <v>2001</v>
      </c>
      <c r="B13">
        <v>2</v>
      </c>
      <c r="C13">
        <v>5</v>
      </c>
      <c r="D13" t="s">
        <v>33</v>
      </c>
      <c r="E13" t="s">
        <v>34</v>
      </c>
      <c r="F13" t="s">
        <v>35</v>
      </c>
      <c r="G13">
        <v>1</v>
      </c>
      <c r="H13">
        <v>1</v>
      </c>
      <c r="I13">
        <v>0</v>
      </c>
    </row>
    <row r="14" spans="1:20" x14ac:dyDescent="0.2">
      <c r="A14">
        <v>2002</v>
      </c>
      <c r="B14">
        <v>3</v>
      </c>
      <c r="C14">
        <v>22</v>
      </c>
      <c r="D14" t="s">
        <v>36</v>
      </c>
      <c r="E14" t="s">
        <v>37</v>
      </c>
      <c r="F14" t="s">
        <v>38</v>
      </c>
      <c r="G14">
        <v>1</v>
      </c>
      <c r="H14">
        <v>1</v>
      </c>
      <c r="I14">
        <v>0</v>
      </c>
    </row>
    <row r="15" spans="1:20" x14ac:dyDescent="0.2">
      <c r="A15">
        <v>2003</v>
      </c>
      <c r="B15">
        <v>2</v>
      </c>
      <c r="C15">
        <v>25</v>
      </c>
      <c r="D15" t="s">
        <v>39</v>
      </c>
      <c r="E15" t="s">
        <v>40</v>
      </c>
      <c r="F15" t="s">
        <v>41</v>
      </c>
      <c r="G15">
        <v>1</v>
      </c>
      <c r="H15">
        <v>0</v>
      </c>
      <c r="I15">
        <v>0</v>
      </c>
    </row>
    <row r="16" spans="1:20" x14ac:dyDescent="0.2">
      <c r="A16">
        <v>2003</v>
      </c>
      <c r="B16">
        <v>7</v>
      </c>
      <c r="C16">
        <v>8</v>
      </c>
      <c r="D16" t="s">
        <v>42</v>
      </c>
      <c r="E16" t="s">
        <v>43</v>
      </c>
      <c r="F16" t="s">
        <v>44</v>
      </c>
      <c r="G16">
        <v>1</v>
      </c>
      <c r="H16">
        <v>1</v>
      </c>
      <c r="I16">
        <v>0</v>
      </c>
    </row>
    <row r="17" spans="1:9" x14ac:dyDescent="0.2">
      <c r="A17">
        <v>2003</v>
      </c>
      <c r="B17">
        <v>8</v>
      </c>
      <c r="C17">
        <v>27</v>
      </c>
      <c r="D17" t="s">
        <v>33</v>
      </c>
      <c r="E17" t="s">
        <v>45</v>
      </c>
      <c r="F17" t="s">
        <v>46</v>
      </c>
      <c r="G17">
        <v>0</v>
      </c>
      <c r="H17">
        <v>0</v>
      </c>
      <c r="I17">
        <v>1</v>
      </c>
    </row>
    <row r="18" spans="1:9" x14ac:dyDescent="0.2">
      <c r="A18">
        <v>2003</v>
      </c>
      <c r="B18">
        <v>10</v>
      </c>
      <c r="C18">
        <v>24</v>
      </c>
      <c r="D18" t="s">
        <v>47</v>
      </c>
      <c r="E18" t="s">
        <v>48</v>
      </c>
      <c r="F18" t="s">
        <v>49</v>
      </c>
      <c r="G18">
        <v>0</v>
      </c>
      <c r="H18">
        <v>1</v>
      </c>
      <c r="I18">
        <v>0</v>
      </c>
    </row>
    <row r="19" spans="1:9" x14ac:dyDescent="0.2">
      <c r="A19">
        <v>2004</v>
      </c>
      <c r="B19">
        <v>7</v>
      </c>
      <c r="C19">
        <v>2</v>
      </c>
      <c r="D19" t="s">
        <v>50</v>
      </c>
      <c r="E19" t="s">
        <v>51</v>
      </c>
      <c r="F19" t="s">
        <v>52</v>
      </c>
      <c r="G19">
        <v>0</v>
      </c>
      <c r="H19">
        <v>1</v>
      </c>
      <c r="I19">
        <v>0</v>
      </c>
    </row>
    <row r="20" spans="1:9" x14ac:dyDescent="0.2">
      <c r="A20">
        <v>2004</v>
      </c>
      <c r="B20">
        <v>11</v>
      </c>
      <c r="C20">
        <v>21</v>
      </c>
      <c r="D20" t="s">
        <v>53</v>
      </c>
      <c r="E20" t="s">
        <v>54</v>
      </c>
      <c r="F20" t="s">
        <v>55</v>
      </c>
      <c r="G20">
        <v>0</v>
      </c>
      <c r="H20">
        <v>0</v>
      </c>
      <c r="I20">
        <v>0</v>
      </c>
    </row>
    <row r="21" spans="1:9" x14ac:dyDescent="0.2">
      <c r="A21">
        <v>2004</v>
      </c>
      <c r="B21">
        <v>12</v>
      </c>
      <c r="C21">
        <v>8</v>
      </c>
      <c r="D21" t="s">
        <v>56</v>
      </c>
      <c r="E21" t="s">
        <v>57</v>
      </c>
      <c r="F21" t="s">
        <v>58</v>
      </c>
      <c r="G21">
        <v>1</v>
      </c>
      <c r="H21">
        <v>0</v>
      </c>
      <c r="I21">
        <v>1</v>
      </c>
    </row>
    <row r="22" spans="1:9" x14ac:dyDescent="0.2">
      <c r="A22">
        <v>2005</v>
      </c>
      <c r="B22">
        <v>3</v>
      </c>
      <c r="C22">
        <v>12</v>
      </c>
      <c r="D22" t="s">
        <v>53</v>
      </c>
      <c r="E22" t="s">
        <v>59</v>
      </c>
      <c r="F22" t="s">
        <v>60</v>
      </c>
      <c r="G22">
        <v>0</v>
      </c>
      <c r="H22">
        <v>1</v>
      </c>
      <c r="I22">
        <v>0</v>
      </c>
    </row>
    <row r="23" spans="1:9" x14ac:dyDescent="0.2">
      <c r="A23">
        <v>2005</v>
      </c>
      <c r="B23">
        <v>3</v>
      </c>
      <c r="C23">
        <v>21</v>
      </c>
      <c r="D23" t="s">
        <v>61</v>
      </c>
      <c r="E23" t="s">
        <v>62</v>
      </c>
      <c r="F23" t="s">
        <v>63</v>
      </c>
      <c r="G23">
        <v>1</v>
      </c>
      <c r="H23">
        <v>1</v>
      </c>
      <c r="I23">
        <v>0</v>
      </c>
    </row>
    <row r="24" spans="1:9" x14ac:dyDescent="0.2">
      <c r="A24">
        <v>2006</v>
      </c>
      <c r="B24">
        <v>1</v>
      </c>
      <c r="C24">
        <v>30</v>
      </c>
      <c r="D24" t="s">
        <v>64</v>
      </c>
      <c r="E24" t="s">
        <v>65</v>
      </c>
      <c r="F24" t="s">
        <v>66</v>
      </c>
      <c r="G24">
        <v>1</v>
      </c>
      <c r="H24">
        <v>1</v>
      </c>
      <c r="I24">
        <v>0</v>
      </c>
    </row>
    <row r="25" spans="1:9" x14ac:dyDescent="0.2">
      <c r="A25">
        <v>2006</v>
      </c>
      <c r="B25">
        <v>3</v>
      </c>
      <c r="C25">
        <v>24</v>
      </c>
      <c r="D25" t="s">
        <v>67</v>
      </c>
      <c r="E25" t="s">
        <v>68</v>
      </c>
      <c r="F25" t="s">
        <v>69</v>
      </c>
      <c r="G25">
        <v>0</v>
      </c>
      <c r="H25">
        <v>1</v>
      </c>
      <c r="I25">
        <v>0</v>
      </c>
    </row>
    <row r="26" spans="1:9" x14ac:dyDescent="0.2">
      <c r="A26">
        <v>2006</v>
      </c>
      <c r="B26">
        <v>5</v>
      </c>
      <c r="C26">
        <v>21</v>
      </c>
      <c r="D26" t="s">
        <v>70</v>
      </c>
      <c r="E26" t="s">
        <v>71</v>
      </c>
      <c r="F26" t="s">
        <v>72</v>
      </c>
      <c r="G26">
        <v>0</v>
      </c>
      <c r="H26">
        <v>0</v>
      </c>
      <c r="I26">
        <v>0</v>
      </c>
    </row>
    <row r="27" spans="1:9" x14ac:dyDescent="0.2">
      <c r="A27">
        <v>2006</v>
      </c>
      <c r="B27">
        <v>10</v>
      </c>
      <c r="C27">
        <v>2</v>
      </c>
      <c r="D27" t="s">
        <v>73</v>
      </c>
      <c r="E27" t="s">
        <v>74</v>
      </c>
      <c r="F27" t="s">
        <v>75</v>
      </c>
      <c r="G27">
        <v>0</v>
      </c>
      <c r="H27">
        <v>1</v>
      </c>
      <c r="I27">
        <v>0</v>
      </c>
    </row>
    <row r="28" spans="1:9" x14ac:dyDescent="0.2">
      <c r="A28">
        <v>2007</v>
      </c>
      <c r="B28">
        <v>2</v>
      </c>
      <c r="C28">
        <v>12</v>
      </c>
      <c r="D28" t="s">
        <v>76</v>
      </c>
      <c r="E28" t="s">
        <v>77</v>
      </c>
      <c r="F28" t="s">
        <v>78</v>
      </c>
      <c r="G28">
        <v>1</v>
      </c>
      <c r="H28">
        <v>0</v>
      </c>
      <c r="I28">
        <v>1</v>
      </c>
    </row>
    <row r="29" spans="1:9" x14ac:dyDescent="0.2">
      <c r="A29">
        <v>2007</v>
      </c>
      <c r="B29">
        <v>4</v>
      </c>
      <c r="C29">
        <v>16</v>
      </c>
      <c r="D29" t="s">
        <v>79</v>
      </c>
      <c r="E29" t="s">
        <v>80</v>
      </c>
      <c r="F29" t="s">
        <v>81</v>
      </c>
      <c r="G29">
        <v>1</v>
      </c>
      <c r="H29">
        <v>1</v>
      </c>
      <c r="I29">
        <v>0</v>
      </c>
    </row>
    <row r="30" spans="1:9" x14ac:dyDescent="0.2">
      <c r="A30">
        <v>2007</v>
      </c>
      <c r="B30">
        <v>10</v>
      </c>
      <c r="C30">
        <v>7</v>
      </c>
      <c r="D30" t="s">
        <v>53</v>
      </c>
      <c r="E30" t="s">
        <v>82</v>
      </c>
      <c r="F30" t="s">
        <v>83</v>
      </c>
      <c r="G30">
        <v>0</v>
      </c>
      <c r="H30">
        <v>1</v>
      </c>
      <c r="I30">
        <v>0</v>
      </c>
    </row>
    <row r="31" spans="1:9" x14ac:dyDescent="0.2">
      <c r="A31">
        <v>2007</v>
      </c>
      <c r="B31">
        <v>12</v>
      </c>
      <c r="C31">
        <v>5</v>
      </c>
      <c r="D31" t="s">
        <v>84</v>
      </c>
      <c r="E31" t="s">
        <v>85</v>
      </c>
      <c r="F31" t="s">
        <v>86</v>
      </c>
      <c r="G31">
        <v>1</v>
      </c>
      <c r="H31">
        <v>1</v>
      </c>
      <c r="I31">
        <v>0</v>
      </c>
    </row>
    <row r="32" spans="1:9" x14ac:dyDescent="0.2">
      <c r="A32">
        <v>2008</v>
      </c>
      <c r="B32">
        <v>2</v>
      </c>
      <c r="C32">
        <v>7</v>
      </c>
      <c r="D32" t="s">
        <v>50</v>
      </c>
      <c r="E32" t="s">
        <v>87</v>
      </c>
      <c r="F32" t="s">
        <v>88</v>
      </c>
      <c r="G32">
        <v>0</v>
      </c>
      <c r="H32">
        <v>0</v>
      </c>
      <c r="I32">
        <v>1</v>
      </c>
    </row>
    <row r="33" spans="1:9" x14ac:dyDescent="0.2">
      <c r="A33">
        <v>2008</v>
      </c>
      <c r="B33">
        <v>2</v>
      </c>
      <c r="C33">
        <v>14</v>
      </c>
      <c r="D33" t="s">
        <v>33</v>
      </c>
      <c r="E33" t="s">
        <v>89</v>
      </c>
      <c r="F33" t="s">
        <v>90</v>
      </c>
      <c r="G33">
        <v>1</v>
      </c>
      <c r="H33">
        <v>1</v>
      </c>
      <c r="I33">
        <v>0</v>
      </c>
    </row>
    <row r="34" spans="1:9" x14ac:dyDescent="0.2">
      <c r="A34">
        <v>2008</v>
      </c>
      <c r="B34">
        <v>3</v>
      </c>
      <c r="C34">
        <v>18</v>
      </c>
      <c r="D34" t="s">
        <v>64</v>
      </c>
      <c r="E34" t="s">
        <v>91</v>
      </c>
      <c r="F34" t="s">
        <v>92</v>
      </c>
      <c r="G34">
        <v>1</v>
      </c>
      <c r="H34">
        <v>0</v>
      </c>
      <c r="I34">
        <v>0</v>
      </c>
    </row>
    <row r="35" spans="1:9" x14ac:dyDescent="0.2">
      <c r="A35">
        <v>2008</v>
      </c>
      <c r="B35">
        <v>6</v>
      </c>
      <c r="C35">
        <v>25</v>
      </c>
      <c r="D35" t="s">
        <v>93</v>
      </c>
      <c r="E35" t="s">
        <v>94</v>
      </c>
      <c r="F35" t="s">
        <v>95</v>
      </c>
      <c r="G35">
        <v>0</v>
      </c>
      <c r="H35">
        <v>1</v>
      </c>
      <c r="I35">
        <v>0</v>
      </c>
    </row>
    <row r="36" spans="1:9" x14ac:dyDescent="0.2">
      <c r="A36">
        <v>2009</v>
      </c>
      <c r="B36">
        <v>3</v>
      </c>
      <c r="C36">
        <v>29</v>
      </c>
      <c r="D36" t="s">
        <v>96</v>
      </c>
      <c r="E36" t="s">
        <v>97</v>
      </c>
      <c r="F36" t="s">
        <v>98</v>
      </c>
      <c r="G36">
        <v>0</v>
      </c>
      <c r="H36">
        <v>0</v>
      </c>
      <c r="I36">
        <v>0</v>
      </c>
    </row>
    <row r="37" spans="1:9" x14ac:dyDescent="0.2">
      <c r="A37">
        <v>2009</v>
      </c>
      <c r="B37">
        <v>4</v>
      </c>
      <c r="C37">
        <v>3</v>
      </c>
      <c r="D37" t="s">
        <v>99</v>
      </c>
      <c r="E37" t="s">
        <v>100</v>
      </c>
      <c r="F37" t="s">
        <v>101</v>
      </c>
      <c r="G37">
        <v>0</v>
      </c>
      <c r="H37">
        <v>1</v>
      </c>
      <c r="I37">
        <v>0</v>
      </c>
    </row>
    <row r="38" spans="1:9" x14ac:dyDescent="0.2">
      <c r="A38">
        <v>2009</v>
      </c>
      <c r="B38">
        <v>11</v>
      </c>
      <c r="C38">
        <v>5</v>
      </c>
      <c r="D38" t="s">
        <v>21</v>
      </c>
      <c r="E38" t="s">
        <v>102</v>
      </c>
      <c r="F38" t="s">
        <v>103</v>
      </c>
      <c r="G38">
        <v>1</v>
      </c>
      <c r="H38">
        <v>0</v>
      </c>
      <c r="I38">
        <v>0</v>
      </c>
    </row>
    <row r="39" spans="1:9" x14ac:dyDescent="0.2">
      <c r="A39">
        <v>2009</v>
      </c>
      <c r="B39">
        <v>11</v>
      </c>
      <c r="C39">
        <v>29</v>
      </c>
      <c r="D39" t="s">
        <v>67</v>
      </c>
      <c r="E39" t="s">
        <v>104</v>
      </c>
      <c r="F39" t="s">
        <v>105</v>
      </c>
      <c r="G39">
        <v>1</v>
      </c>
      <c r="H39">
        <v>0</v>
      </c>
      <c r="I39">
        <v>1</v>
      </c>
    </row>
    <row r="40" spans="1:9" x14ac:dyDescent="0.2">
      <c r="A40">
        <v>2010</v>
      </c>
      <c r="B40">
        <v>6</v>
      </c>
      <c r="C40">
        <v>6</v>
      </c>
      <c r="D40" t="s">
        <v>27</v>
      </c>
      <c r="E40" t="s">
        <v>106</v>
      </c>
      <c r="F40" t="s">
        <v>107</v>
      </c>
      <c r="G40">
        <v>0</v>
      </c>
      <c r="H40">
        <v>1</v>
      </c>
      <c r="I40">
        <v>0</v>
      </c>
    </row>
    <row r="41" spans="1:9" x14ac:dyDescent="0.2">
      <c r="A41">
        <v>2010</v>
      </c>
      <c r="B41">
        <v>8</v>
      </c>
      <c r="C41">
        <v>3</v>
      </c>
      <c r="D41" t="s">
        <v>6</v>
      </c>
      <c r="E41" t="s">
        <v>108</v>
      </c>
      <c r="F41" t="s">
        <v>109</v>
      </c>
      <c r="G41">
        <v>0</v>
      </c>
      <c r="H41">
        <v>1</v>
      </c>
      <c r="I41">
        <v>0</v>
      </c>
    </row>
    <row r="42" spans="1:9" x14ac:dyDescent="0.2">
      <c r="A42">
        <v>2011</v>
      </c>
      <c r="B42">
        <v>1</v>
      </c>
      <c r="C42">
        <v>8</v>
      </c>
      <c r="D42" t="s">
        <v>110</v>
      </c>
      <c r="E42" t="s">
        <v>111</v>
      </c>
      <c r="F42" t="s">
        <v>112</v>
      </c>
      <c r="G42">
        <v>1</v>
      </c>
      <c r="H42">
        <v>0</v>
      </c>
      <c r="I42">
        <v>0</v>
      </c>
    </row>
    <row r="43" spans="1:9" x14ac:dyDescent="0.2">
      <c r="A43">
        <v>2011</v>
      </c>
      <c r="B43">
        <v>9</v>
      </c>
      <c r="C43">
        <v>6</v>
      </c>
      <c r="D43" t="s">
        <v>15</v>
      </c>
      <c r="E43" t="s">
        <v>113</v>
      </c>
      <c r="F43" t="s">
        <v>114</v>
      </c>
      <c r="G43">
        <v>1</v>
      </c>
      <c r="H43">
        <v>1</v>
      </c>
      <c r="I43">
        <v>0</v>
      </c>
    </row>
    <row r="44" spans="1:9" x14ac:dyDescent="0.2">
      <c r="A44">
        <v>2011</v>
      </c>
      <c r="B44">
        <v>10</v>
      </c>
      <c r="C44">
        <v>12</v>
      </c>
      <c r="D44" t="s">
        <v>64</v>
      </c>
      <c r="E44" t="s">
        <v>115</v>
      </c>
      <c r="F44" t="s">
        <v>116</v>
      </c>
      <c r="G44">
        <v>1</v>
      </c>
      <c r="H44">
        <v>0</v>
      </c>
      <c r="I44">
        <v>0</v>
      </c>
    </row>
    <row r="45" spans="1:9" x14ac:dyDescent="0.2">
      <c r="A45">
        <v>2012</v>
      </c>
      <c r="B45">
        <v>2</v>
      </c>
      <c r="C45">
        <v>20</v>
      </c>
      <c r="D45" t="s">
        <v>18</v>
      </c>
      <c r="E45" t="s">
        <v>117</v>
      </c>
      <c r="F45" t="s">
        <v>118</v>
      </c>
      <c r="G45">
        <v>0</v>
      </c>
      <c r="H45">
        <v>1</v>
      </c>
      <c r="I45">
        <v>0</v>
      </c>
    </row>
    <row r="46" spans="1:9" x14ac:dyDescent="0.2">
      <c r="A46">
        <v>2012</v>
      </c>
      <c r="B46">
        <v>4</v>
      </c>
      <c r="C46">
        <v>2</v>
      </c>
      <c r="D46" t="s">
        <v>64</v>
      </c>
      <c r="E46" t="s">
        <v>119</v>
      </c>
      <c r="F46" t="s">
        <v>120</v>
      </c>
      <c r="G46">
        <v>0</v>
      </c>
      <c r="H46">
        <v>0</v>
      </c>
      <c r="I46">
        <v>0</v>
      </c>
    </row>
    <row r="47" spans="1:9" x14ac:dyDescent="0.2">
      <c r="A47">
        <v>2012</v>
      </c>
      <c r="B47">
        <v>5</v>
      </c>
      <c r="C47">
        <v>30</v>
      </c>
      <c r="D47" t="s">
        <v>67</v>
      </c>
      <c r="E47" t="s">
        <v>121</v>
      </c>
      <c r="F47" t="s">
        <v>122</v>
      </c>
      <c r="G47">
        <v>0</v>
      </c>
      <c r="H47">
        <v>1</v>
      </c>
      <c r="I47">
        <v>0</v>
      </c>
    </row>
    <row r="48" spans="1:9" x14ac:dyDescent="0.2">
      <c r="A48">
        <v>2012</v>
      </c>
      <c r="B48">
        <v>7</v>
      </c>
      <c r="C48">
        <v>20</v>
      </c>
      <c r="D48" t="s">
        <v>12</v>
      </c>
      <c r="E48" t="s">
        <v>123</v>
      </c>
      <c r="F48" t="s">
        <v>124</v>
      </c>
      <c r="G48">
        <v>1</v>
      </c>
      <c r="H48">
        <v>0</v>
      </c>
      <c r="I48">
        <v>0</v>
      </c>
    </row>
    <row r="49" spans="1:9" x14ac:dyDescent="0.2">
      <c r="A49">
        <v>2012</v>
      </c>
      <c r="B49">
        <v>8</v>
      </c>
      <c r="C49">
        <v>5</v>
      </c>
      <c r="D49" t="s">
        <v>53</v>
      </c>
      <c r="E49" t="s">
        <v>125</v>
      </c>
      <c r="F49" t="s">
        <v>126</v>
      </c>
      <c r="G49">
        <v>0</v>
      </c>
      <c r="H49">
        <v>1</v>
      </c>
      <c r="I49">
        <v>0</v>
      </c>
    </row>
    <row r="50" spans="1:9" x14ac:dyDescent="0.2">
      <c r="A50">
        <v>2012</v>
      </c>
      <c r="B50">
        <v>9</v>
      </c>
      <c r="C50">
        <v>27</v>
      </c>
      <c r="D50" t="s">
        <v>61</v>
      </c>
      <c r="E50" t="s">
        <v>127</v>
      </c>
      <c r="F50" t="s">
        <v>128</v>
      </c>
      <c r="G50">
        <v>1</v>
      </c>
      <c r="H50">
        <v>1</v>
      </c>
      <c r="I50">
        <v>0</v>
      </c>
    </row>
    <row r="51" spans="1:9" x14ac:dyDescent="0.2">
      <c r="A51">
        <v>2012</v>
      </c>
      <c r="B51">
        <v>12</v>
      </c>
      <c r="C51">
        <v>14</v>
      </c>
      <c r="D51" t="s">
        <v>6</v>
      </c>
      <c r="E51" t="s">
        <v>129</v>
      </c>
      <c r="F51" t="s">
        <v>130</v>
      </c>
      <c r="G51">
        <v>1</v>
      </c>
      <c r="H51">
        <v>1</v>
      </c>
      <c r="I51">
        <v>0</v>
      </c>
    </row>
    <row r="52" spans="1:9" x14ac:dyDescent="0.2">
      <c r="A52">
        <v>2013</v>
      </c>
      <c r="B52">
        <v>5</v>
      </c>
      <c r="C52">
        <v>4</v>
      </c>
      <c r="D52" t="s">
        <v>131</v>
      </c>
      <c r="E52" t="s">
        <v>132</v>
      </c>
      <c r="F52" t="s">
        <v>133</v>
      </c>
      <c r="G52" s="3" t="s">
        <v>133</v>
      </c>
      <c r="H52">
        <v>0</v>
      </c>
      <c r="I52">
        <v>0</v>
      </c>
    </row>
    <row r="53" spans="1:9" x14ac:dyDescent="0.2">
      <c r="A53">
        <v>2013</v>
      </c>
      <c r="B53">
        <v>9</v>
      </c>
      <c r="C53">
        <v>16</v>
      </c>
      <c r="D53" t="s">
        <v>134</v>
      </c>
      <c r="E53" t="s">
        <v>67</v>
      </c>
      <c r="F53" t="s">
        <v>135</v>
      </c>
      <c r="G53">
        <v>1</v>
      </c>
      <c r="H53">
        <v>0</v>
      </c>
      <c r="I53">
        <v>1</v>
      </c>
    </row>
    <row r="54" spans="1:9" x14ac:dyDescent="0.2">
      <c r="A54">
        <v>2014</v>
      </c>
      <c r="B54">
        <v>2</v>
      </c>
      <c r="C54">
        <v>20</v>
      </c>
      <c r="D54" t="s">
        <v>64</v>
      </c>
      <c r="E54" t="s">
        <v>136</v>
      </c>
      <c r="F54" t="s">
        <v>137</v>
      </c>
      <c r="G54">
        <v>0</v>
      </c>
      <c r="H54">
        <v>0</v>
      </c>
      <c r="I54">
        <v>0</v>
      </c>
    </row>
    <row r="55" spans="1:9" x14ac:dyDescent="0.2">
      <c r="A55">
        <v>2014</v>
      </c>
      <c r="B55">
        <v>10</v>
      </c>
      <c r="C55">
        <v>24</v>
      </c>
      <c r="D55" t="s">
        <v>67</v>
      </c>
      <c r="E55" t="s">
        <v>138</v>
      </c>
      <c r="F55" t="s">
        <v>139</v>
      </c>
      <c r="G55">
        <v>0</v>
      </c>
      <c r="H55">
        <v>1</v>
      </c>
      <c r="I55">
        <v>0</v>
      </c>
    </row>
    <row r="56" spans="1:9" x14ac:dyDescent="0.2">
      <c r="A56">
        <v>2015</v>
      </c>
      <c r="B56">
        <v>6</v>
      </c>
      <c r="C56">
        <v>17</v>
      </c>
      <c r="D56" t="s">
        <v>140</v>
      </c>
      <c r="E56" t="s">
        <v>141</v>
      </c>
      <c r="F56" t="s">
        <v>142</v>
      </c>
      <c r="G56">
        <v>1</v>
      </c>
      <c r="H56">
        <v>0</v>
      </c>
      <c r="I56">
        <v>0</v>
      </c>
    </row>
    <row r="57" spans="1:9" x14ac:dyDescent="0.2">
      <c r="A57">
        <v>2015</v>
      </c>
      <c r="B57">
        <v>7</v>
      </c>
      <c r="C57">
        <v>16</v>
      </c>
      <c r="D57" t="s">
        <v>143</v>
      </c>
      <c r="E57" t="s">
        <v>144</v>
      </c>
      <c r="F57" t="s">
        <v>145</v>
      </c>
      <c r="G57">
        <v>1</v>
      </c>
      <c r="H57">
        <v>0</v>
      </c>
      <c r="I57">
        <v>1</v>
      </c>
    </row>
    <row r="58" spans="1:9" x14ac:dyDescent="0.2">
      <c r="A58">
        <v>2015</v>
      </c>
      <c r="B58">
        <v>10</v>
      </c>
      <c r="C58">
        <v>1</v>
      </c>
      <c r="D58" t="s">
        <v>146</v>
      </c>
      <c r="E58" t="s">
        <v>147</v>
      </c>
      <c r="F58" t="s">
        <v>148</v>
      </c>
      <c r="G58">
        <v>1</v>
      </c>
      <c r="H58">
        <v>1</v>
      </c>
      <c r="I58">
        <v>0</v>
      </c>
    </row>
    <row r="59" spans="1:9" x14ac:dyDescent="0.2">
      <c r="A59">
        <v>2015</v>
      </c>
      <c r="B59">
        <v>12</v>
      </c>
      <c r="C59">
        <v>2</v>
      </c>
      <c r="D59" t="s">
        <v>64</v>
      </c>
      <c r="E59" t="s">
        <v>149</v>
      </c>
      <c r="F59" t="s">
        <v>277</v>
      </c>
      <c r="G59">
        <v>0</v>
      </c>
      <c r="H59">
        <v>0</v>
      </c>
      <c r="I59">
        <v>1</v>
      </c>
    </row>
    <row r="60" spans="1:9" x14ac:dyDescent="0.2">
      <c r="A60">
        <v>2015</v>
      </c>
      <c r="B60">
        <v>12</v>
      </c>
      <c r="C60">
        <v>2</v>
      </c>
      <c r="D60" t="s">
        <v>64</v>
      </c>
      <c r="E60" t="s">
        <v>149</v>
      </c>
      <c r="F60" t="s">
        <v>278</v>
      </c>
      <c r="G60">
        <v>0</v>
      </c>
      <c r="H60">
        <v>0</v>
      </c>
      <c r="I60">
        <v>1</v>
      </c>
    </row>
    <row r="61" spans="1:9" x14ac:dyDescent="0.2">
      <c r="A61">
        <v>2016</v>
      </c>
      <c r="B61">
        <v>2</v>
      </c>
      <c r="C61">
        <v>20</v>
      </c>
      <c r="D61" t="s">
        <v>151</v>
      </c>
      <c r="E61" t="s">
        <v>152</v>
      </c>
      <c r="F61" t="s">
        <v>153</v>
      </c>
      <c r="G61">
        <v>0</v>
      </c>
      <c r="H61">
        <v>0</v>
      </c>
      <c r="I61">
        <v>0</v>
      </c>
    </row>
    <row r="62" spans="1:9" x14ac:dyDescent="0.2">
      <c r="A62">
        <v>2016</v>
      </c>
      <c r="B62">
        <v>6</v>
      </c>
      <c r="C62">
        <v>12</v>
      </c>
      <c r="D62" t="s">
        <v>27</v>
      </c>
      <c r="E62" t="s">
        <v>154</v>
      </c>
      <c r="F62" t="s">
        <v>155</v>
      </c>
      <c r="G62">
        <v>0</v>
      </c>
      <c r="H62">
        <v>0</v>
      </c>
      <c r="I62">
        <v>1</v>
      </c>
    </row>
    <row r="63" spans="1:9" x14ac:dyDescent="0.2">
      <c r="A63">
        <v>2016</v>
      </c>
      <c r="B63">
        <v>7</v>
      </c>
      <c r="C63">
        <v>7</v>
      </c>
      <c r="D63" t="s">
        <v>21</v>
      </c>
      <c r="E63" t="s">
        <v>156</v>
      </c>
      <c r="F63" t="s">
        <v>157</v>
      </c>
      <c r="G63">
        <v>1</v>
      </c>
      <c r="H63">
        <v>0</v>
      </c>
      <c r="I63">
        <v>1</v>
      </c>
    </row>
    <row r="64" spans="1:9" x14ac:dyDescent="0.2">
      <c r="A64">
        <v>2016</v>
      </c>
      <c r="B64">
        <v>9</v>
      </c>
      <c r="C64">
        <v>23</v>
      </c>
      <c r="D64" t="s">
        <v>67</v>
      </c>
      <c r="E64" t="s">
        <v>158</v>
      </c>
      <c r="F64" t="s">
        <v>159</v>
      </c>
      <c r="G64">
        <v>1</v>
      </c>
      <c r="H64">
        <v>0</v>
      </c>
      <c r="I64">
        <v>0</v>
      </c>
    </row>
    <row r="65" spans="1:9" x14ac:dyDescent="0.2">
      <c r="A65">
        <v>2017</v>
      </c>
      <c r="B65">
        <v>1</v>
      </c>
      <c r="C65">
        <v>6</v>
      </c>
      <c r="D65" t="s">
        <v>27</v>
      </c>
      <c r="E65" t="s">
        <v>160</v>
      </c>
      <c r="F65" t="s">
        <v>161</v>
      </c>
      <c r="G65">
        <v>1</v>
      </c>
      <c r="H65">
        <v>0</v>
      </c>
      <c r="I65">
        <v>0</v>
      </c>
    </row>
    <row r="66" spans="1:9" x14ac:dyDescent="0.2">
      <c r="A66">
        <v>2017</v>
      </c>
      <c r="B66">
        <v>6</v>
      </c>
      <c r="C66">
        <v>5</v>
      </c>
      <c r="D66" t="s">
        <v>27</v>
      </c>
      <c r="E66" t="s">
        <v>154</v>
      </c>
      <c r="F66" t="s">
        <v>162</v>
      </c>
      <c r="G66">
        <v>0</v>
      </c>
      <c r="H66">
        <v>1</v>
      </c>
      <c r="I66">
        <v>0</v>
      </c>
    </row>
    <row r="67" spans="1:9" x14ac:dyDescent="0.2">
      <c r="A67">
        <v>2017</v>
      </c>
      <c r="B67">
        <v>10</v>
      </c>
      <c r="C67">
        <v>1</v>
      </c>
      <c r="D67" t="s">
        <v>15</v>
      </c>
      <c r="E67" t="s">
        <v>16</v>
      </c>
      <c r="F67" t="s">
        <v>163</v>
      </c>
      <c r="G67">
        <v>1</v>
      </c>
      <c r="H67">
        <v>1</v>
      </c>
      <c r="I67">
        <v>0</v>
      </c>
    </row>
    <row r="68" spans="1:9" x14ac:dyDescent="0.2">
      <c r="A68">
        <v>2017</v>
      </c>
      <c r="B68">
        <v>11</v>
      </c>
      <c r="C68">
        <v>5</v>
      </c>
      <c r="D68" t="s">
        <v>21</v>
      </c>
      <c r="E68" t="s">
        <v>164</v>
      </c>
      <c r="F68" t="s">
        <v>165</v>
      </c>
      <c r="G68">
        <v>1</v>
      </c>
      <c r="H68">
        <v>1</v>
      </c>
      <c r="I68">
        <v>0</v>
      </c>
    </row>
    <row r="69" spans="1:9" x14ac:dyDescent="0.2">
      <c r="A69">
        <v>2018</v>
      </c>
      <c r="B69">
        <v>1</v>
      </c>
      <c r="C69">
        <v>28</v>
      </c>
      <c r="D69" t="s">
        <v>73</v>
      </c>
      <c r="E69" t="s">
        <v>166</v>
      </c>
      <c r="F69" t="s">
        <v>167</v>
      </c>
      <c r="G69">
        <v>0</v>
      </c>
      <c r="H69">
        <v>1</v>
      </c>
      <c r="I69">
        <v>0</v>
      </c>
    </row>
    <row r="70" spans="1:9" x14ac:dyDescent="0.2">
      <c r="A70">
        <v>2018</v>
      </c>
      <c r="B70">
        <v>2</v>
      </c>
      <c r="C70">
        <v>14</v>
      </c>
      <c r="D70" t="s">
        <v>27</v>
      </c>
      <c r="E70" t="s">
        <v>168</v>
      </c>
      <c r="F70" t="s">
        <v>169</v>
      </c>
      <c r="G70">
        <v>1</v>
      </c>
      <c r="H70">
        <v>0</v>
      </c>
      <c r="I70">
        <v>0</v>
      </c>
    </row>
    <row r="71" spans="1:9" x14ac:dyDescent="0.2">
      <c r="A71">
        <v>2018</v>
      </c>
      <c r="B71">
        <v>4</v>
      </c>
      <c r="C71">
        <v>22</v>
      </c>
      <c r="D71" t="s">
        <v>143</v>
      </c>
      <c r="E71" t="s">
        <v>170</v>
      </c>
      <c r="F71" t="s">
        <v>171</v>
      </c>
      <c r="G71">
        <v>1</v>
      </c>
      <c r="H71">
        <v>0</v>
      </c>
      <c r="I71">
        <v>0</v>
      </c>
    </row>
    <row r="72" spans="1:9" x14ac:dyDescent="0.2">
      <c r="A72">
        <v>2018</v>
      </c>
      <c r="B72">
        <v>5</v>
      </c>
      <c r="C72">
        <v>18</v>
      </c>
      <c r="D72" t="s">
        <v>21</v>
      </c>
      <c r="E72" t="s">
        <v>172</v>
      </c>
      <c r="F72" t="s">
        <v>173</v>
      </c>
      <c r="G72">
        <v>0</v>
      </c>
      <c r="H72">
        <v>0</v>
      </c>
      <c r="I72">
        <v>0</v>
      </c>
    </row>
    <row r="73" spans="1:9" x14ac:dyDescent="0.2">
      <c r="A73">
        <v>2018</v>
      </c>
      <c r="B73">
        <v>6</v>
      </c>
      <c r="C73">
        <v>28</v>
      </c>
      <c r="D73" t="s">
        <v>174</v>
      </c>
      <c r="E73" t="s">
        <v>175</v>
      </c>
      <c r="F73" t="s">
        <v>176</v>
      </c>
      <c r="G73">
        <v>1</v>
      </c>
      <c r="H73">
        <v>0</v>
      </c>
      <c r="I73">
        <v>0</v>
      </c>
    </row>
    <row r="74" spans="1:9" x14ac:dyDescent="0.2">
      <c r="A74">
        <v>2018</v>
      </c>
      <c r="B74">
        <v>10</v>
      </c>
      <c r="C74">
        <v>27</v>
      </c>
      <c r="D74" t="s">
        <v>73</v>
      </c>
      <c r="E74" t="s">
        <v>177</v>
      </c>
      <c r="F74" t="s">
        <v>178</v>
      </c>
      <c r="G74">
        <v>0</v>
      </c>
      <c r="H74">
        <v>0</v>
      </c>
      <c r="I74">
        <v>0</v>
      </c>
    </row>
    <row r="75" spans="1:9" x14ac:dyDescent="0.2">
      <c r="A75">
        <v>2018</v>
      </c>
      <c r="B75">
        <v>11</v>
      </c>
      <c r="C75">
        <v>7</v>
      </c>
      <c r="D75" t="s">
        <v>64</v>
      </c>
      <c r="E75" t="s">
        <v>179</v>
      </c>
      <c r="F75" t="s">
        <v>180</v>
      </c>
      <c r="G75">
        <v>1</v>
      </c>
      <c r="H75">
        <v>1</v>
      </c>
      <c r="I75">
        <v>0</v>
      </c>
    </row>
    <row r="76" spans="1:9" x14ac:dyDescent="0.2">
      <c r="A76">
        <v>2019</v>
      </c>
      <c r="B76">
        <v>1</v>
      </c>
      <c r="C76">
        <v>23</v>
      </c>
      <c r="D76" t="s">
        <v>27</v>
      </c>
      <c r="E76" t="s">
        <v>181</v>
      </c>
      <c r="F76" t="s">
        <v>182</v>
      </c>
      <c r="G76">
        <v>1</v>
      </c>
      <c r="H76">
        <v>0</v>
      </c>
      <c r="I76">
        <v>0</v>
      </c>
    </row>
    <row r="77" spans="1:9" x14ac:dyDescent="0.2">
      <c r="A77">
        <v>2019</v>
      </c>
      <c r="B77">
        <v>2</v>
      </c>
      <c r="C77">
        <v>15</v>
      </c>
      <c r="D77" t="s">
        <v>33</v>
      </c>
      <c r="E77" t="s">
        <v>123</v>
      </c>
      <c r="F77" t="s">
        <v>183</v>
      </c>
      <c r="G77">
        <v>0</v>
      </c>
      <c r="H77">
        <v>0</v>
      </c>
      <c r="I77">
        <v>1</v>
      </c>
    </row>
    <row r="78" spans="1:9" x14ac:dyDescent="0.2">
      <c r="A78">
        <v>2019</v>
      </c>
      <c r="B78">
        <v>5</v>
      </c>
      <c r="C78">
        <v>31</v>
      </c>
      <c r="D78" t="s">
        <v>79</v>
      </c>
      <c r="E78" t="s">
        <v>184</v>
      </c>
      <c r="F78" t="s">
        <v>185</v>
      </c>
      <c r="G78">
        <v>0</v>
      </c>
      <c r="H78">
        <v>0</v>
      </c>
      <c r="I78">
        <v>1</v>
      </c>
    </row>
    <row r="79" spans="1:9" x14ac:dyDescent="0.2">
      <c r="A79">
        <v>2019</v>
      </c>
      <c r="B79">
        <v>8</v>
      </c>
      <c r="C79">
        <v>3</v>
      </c>
      <c r="D79" t="s">
        <v>21</v>
      </c>
      <c r="E79" t="s">
        <v>186</v>
      </c>
      <c r="F79" t="s">
        <v>187</v>
      </c>
      <c r="G79">
        <v>0</v>
      </c>
      <c r="H79">
        <v>0</v>
      </c>
      <c r="I79">
        <v>0</v>
      </c>
    </row>
    <row r="80" spans="1:9" x14ac:dyDescent="0.2">
      <c r="A80">
        <v>2019</v>
      </c>
      <c r="B80">
        <v>8</v>
      </c>
      <c r="C80">
        <v>4</v>
      </c>
      <c r="D80" t="s">
        <v>56</v>
      </c>
      <c r="E80" t="s">
        <v>188</v>
      </c>
      <c r="F80" t="s">
        <v>189</v>
      </c>
      <c r="G80">
        <v>1</v>
      </c>
      <c r="H80">
        <v>0</v>
      </c>
      <c r="I80">
        <v>1</v>
      </c>
    </row>
    <row r="81" spans="1:9" x14ac:dyDescent="0.2">
      <c r="A81">
        <v>2020</v>
      </c>
      <c r="B81">
        <v>2</v>
      </c>
      <c r="C81">
        <v>26</v>
      </c>
      <c r="D81" t="s">
        <v>53</v>
      </c>
      <c r="E81" t="s">
        <v>190</v>
      </c>
      <c r="F81" t="s">
        <v>191</v>
      </c>
      <c r="G81">
        <v>0</v>
      </c>
      <c r="H81">
        <v>1</v>
      </c>
      <c r="I81">
        <v>0</v>
      </c>
    </row>
    <row r="82" spans="1:9" x14ac:dyDescent="0.2">
      <c r="A82">
        <v>2020</v>
      </c>
      <c r="B82">
        <v>3</v>
      </c>
      <c r="C82">
        <v>15</v>
      </c>
      <c r="D82" t="s">
        <v>50</v>
      </c>
      <c r="E82" t="s">
        <v>192</v>
      </c>
      <c r="F82" t="s">
        <v>193</v>
      </c>
      <c r="G82">
        <v>0</v>
      </c>
      <c r="H82">
        <v>1</v>
      </c>
      <c r="I82">
        <v>0</v>
      </c>
    </row>
    <row r="83" spans="1:9" x14ac:dyDescent="0.2">
      <c r="A83">
        <v>2021</v>
      </c>
      <c r="B83">
        <v>3</v>
      </c>
      <c r="C83">
        <v>16</v>
      </c>
      <c r="D83" t="s">
        <v>18</v>
      </c>
      <c r="E83" t="s">
        <v>194</v>
      </c>
      <c r="F83" t="s">
        <v>195</v>
      </c>
      <c r="G83">
        <v>1</v>
      </c>
      <c r="H83">
        <v>0</v>
      </c>
      <c r="I83">
        <v>0</v>
      </c>
    </row>
    <row r="84" spans="1:9" x14ac:dyDescent="0.2">
      <c r="A84">
        <v>2021</v>
      </c>
      <c r="B84">
        <v>3</v>
      </c>
      <c r="C84">
        <v>22</v>
      </c>
      <c r="D84" t="s">
        <v>12</v>
      </c>
      <c r="E84" t="s">
        <v>196</v>
      </c>
      <c r="F84" t="s">
        <v>197</v>
      </c>
      <c r="G84">
        <v>0</v>
      </c>
      <c r="H84">
        <v>0</v>
      </c>
      <c r="I84">
        <v>0</v>
      </c>
    </row>
    <row r="85" spans="1:9" x14ac:dyDescent="0.2">
      <c r="A85">
        <v>2021</v>
      </c>
      <c r="B85">
        <v>3</v>
      </c>
      <c r="C85">
        <v>31</v>
      </c>
      <c r="D85" t="s">
        <v>64</v>
      </c>
      <c r="E85" t="s">
        <v>198</v>
      </c>
      <c r="F85" t="s">
        <v>199</v>
      </c>
      <c r="G85">
        <v>0</v>
      </c>
      <c r="H85">
        <v>0</v>
      </c>
      <c r="I85">
        <v>0</v>
      </c>
    </row>
    <row r="86" spans="1:9" x14ac:dyDescent="0.2">
      <c r="A86">
        <v>2021</v>
      </c>
      <c r="B86">
        <v>4</v>
      </c>
      <c r="C86">
        <v>15</v>
      </c>
      <c r="D86" t="s">
        <v>36</v>
      </c>
      <c r="E86" t="s">
        <v>200</v>
      </c>
      <c r="F86" t="s">
        <v>201</v>
      </c>
      <c r="G86">
        <v>1</v>
      </c>
      <c r="H86">
        <v>1</v>
      </c>
      <c r="I86">
        <v>0</v>
      </c>
    </row>
    <row r="87" spans="1:9" x14ac:dyDescent="0.2">
      <c r="A87">
        <v>2021</v>
      </c>
      <c r="B87">
        <v>5</v>
      </c>
      <c r="C87">
        <v>26</v>
      </c>
      <c r="D87" t="s">
        <v>64</v>
      </c>
      <c r="E87" t="s">
        <v>202</v>
      </c>
      <c r="F87" t="s">
        <v>203</v>
      </c>
      <c r="G87">
        <v>0</v>
      </c>
      <c r="H87">
        <v>1</v>
      </c>
      <c r="I87">
        <v>0</v>
      </c>
    </row>
    <row r="88" spans="1:9" x14ac:dyDescent="0.2">
      <c r="A88">
        <v>2021</v>
      </c>
      <c r="B88">
        <v>9</v>
      </c>
      <c r="C88">
        <v>12</v>
      </c>
      <c r="D88" t="s">
        <v>61</v>
      </c>
      <c r="E88" t="s">
        <v>204</v>
      </c>
      <c r="F88" t="s">
        <v>205</v>
      </c>
      <c r="G88">
        <v>0</v>
      </c>
      <c r="H88">
        <v>0</v>
      </c>
      <c r="I88">
        <v>0</v>
      </c>
    </row>
    <row r="89" spans="1:9" x14ac:dyDescent="0.2">
      <c r="A89">
        <v>2021</v>
      </c>
      <c r="B89">
        <v>10</v>
      </c>
      <c r="C89">
        <v>21</v>
      </c>
      <c r="D89" t="s">
        <v>67</v>
      </c>
      <c r="E89" t="s">
        <v>206</v>
      </c>
      <c r="F89" t="s">
        <v>207</v>
      </c>
      <c r="G89">
        <v>1</v>
      </c>
      <c r="H89">
        <v>0</v>
      </c>
      <c r="I89">
        <v>0</v>
      </c>
    </row>
    <row r="90" spans="1:9" x14ac:dyDescent="0.2">
      <c r="A90">
        <v>2021</v>
      </c>
      <c r="B90">
        <v>11</v>
      </c>
      <c r="C90">
        <v>30</v>
      </c>
      <c r="D90" t="s">
        <v>151</v>
      </c>
      <c r="E90" t="s">
        <v>208</v>
      </c>
      <c r="F90" t="s">
        <v>209</v>
      </c>
      <c r="G90">
        <v>1</v>
      </c>
      <c r="H90">
        <v>0</v>
      </c>
      <c r="I90">
        <v>0</v>
      </c>
    </row>
    <row r="91" spans="1:9" x14ac:dyDescent="0.2">
      <c r="A91">
        <v>2022</v>
      </c>
      <c r="B91">
        <v>2</v>
      </c>
      <c r="C91">
        <v>28</v>
      </c>
      <c r="D91" t="s">
        <v>64</v>
      </c>
      <c r="E91" t="s">
        <v>210</v>
      </c>
      <c r="F91" t="s">
        <v>211</v>
      </c>
      <c r="G91">
        <v>1</v>
      </c>
      <c r="H91">
        <v>1</v>
      </c>
      <c r="I91">
        <v>0</v>
      </c>
    </row>
    <row r="92" spans="1:9" x14ac:dyDescent="0.2">
      <c r="A92">
        <v>2022</v>
      </c>
      <c r="B92">
        <v>5</v>
      </c>
      <c r="C92">
        <v>14</v>
      </c>
      <c r="D92" t="s">
        <v>99</v>
      </c>
      <c r="E92" t="s">
        <v>212</v>
      </c>
      <c r="F92" t="s">
        <v>213</v>
      </c>
      <c r="G92">
        <v>1</v>
      </c>
      <c r="H92">
        <v>0</v>
      </c>
      <c r="I92">
        <v>0</v>
      </c>
    </row>
    <row r="93" spans="1:9" x14ac:dyDescent="0.2">
      <c r="A93">
        <v>2022</v>
      </c>
      <c r="B93">
        <v>5</v>
      </c>
      <c r="C93">
        <v>24</v>
      </c>
      <c r="D93" t="s">
        <v>21</v>
      </c>
      <c r="E93" t="s">
        <v>214</v>
      </c>
      <c r="F93" t="s">
        <v>215</v>
      </c>
      <c r="G93">
        <v>0</v>
      </c>
      <c r="H93">
        <v>0</v>
      </c>
      <c r="I93">
        <v>1</v>
      </c>
    </row>
    <row r="94" spans="1:9" x14ac:dyDescent="0.2">
      <c r="A94">
        <v>2022</v>
      </c>
      <c r="B94">
        <v>6</v>
      </c>
      <c r="C94">
        <v>1</v>
      </c>
      <c r="D94" t="s">
        <v>216</v>
      </c>
      <c r="E94" t="s">
        <v>217</v>
      </c>
      <c r="F94" t="s">
        <v>218</v>
      </c>
      <c r="G94">
        <v>0</v>
      </c>
      <c r="H94">
        <v>1</v>
      </c>
      <c r="I94">
        <v>0</v>
      </c>
    </row>
    <row r="95" spans="1:9" x14ac:dyDescent="0.2">
      <c r="A95">
        <v>2022</v>
      </c>
      <c r="B95">
        <v>7</v>
      </c>
      <c r="C95">
        <v>4</v>
      </c>
      <c r="D95" t="s">
        <v>33</v>
      </c>
      <c r="E95" t="s">
        <v>219</v>
      </c>
      <c r="F95" t="s">
        <v>220</v>
      </c>
      <c r="G95">
        <v>0</v>
      </c>
      <c r="H95">
        <v>0</v>
      </c>
      <c r="I95">
        <v>0</v>
      </c>
    </row>
    <row r="96" spans="1:9" x14ac:dyDescent="0.2">
      <c r="A96">
        <v>2022</v>
      </c>
      <c r="B96">
        <v>10</v>
      </c>
      <c r="C96">
        <v>13</v>
      </c>
      <c r="D96" t="s">
        <v>96</v>
      </c>
      <c r="E96" t="s">
        <v>221</v>
      </c>
      <c r="F96" t="s">
        <v>222</v>
      </c>
      <c r="G96">
        <v>0</v>
      </c>
      <c r="H96">
        <v>0</v>
      </c>
      <c r="I96">
        <v>0</v>
      </c>
    </row>
    <row r="97" spans="1:9" x14ac:dyDescent="0.2">
      <c r="A97">
        <v>2022</v>
      </c>
      <c r="B97">
        <v>11</v>
      </c>
      <c r="C97">
        <v>19</v>
      </c>
      <c r="D97" t="s">
        <v>12</v>
      </c>
      <c r="E97" t="s">
        <v>223</v>
      </c>
      <c r="F97" t="s">
        <v>224</v>
      </c>
      <c r="G97">
        <v>1</v>
      </c>
      <c r="H97">
        <v>0</v>
      </c>
      <c r="I97">
        <v>0</v>
      </c>
    </row>
    <row r="98" spans="1:9" x14ac:dyDescent="0.2">
      <c r="A98">
        <v>2022</v>
      </c>
      <c r="B98">
        <v>11</v>
      </c>
      <c r="C98">
        <v>22</v>
      </c>
      <c r="D98" t="s">
        <v>79</v>
      </c>
      <c r="E98" t="s">
        <v>225</v>
      </c>
      <c r="F98" t="s">
        <v>226</v>
      </c>
      <c r="G98">
        <v>0</v>
      </c>
      <c r="H98">
        <v>1</v>
      </c>
      <c r="I98">
        <v>0</v>
      </c>
    </row>
    <row r="99" spans="1:9" x14ac:dyDescent="0.2">
      <c r="A99">
        <v>2023</v>
      </c>
      <c r="B99">
        <v>1</v>
      </c>
      <c r="C99">
        <v>21</v>
      </c>
      <c r="D99" t="s">
        <v>64</v>
      </c>
      <c r="E99" t="s">
        <v>227</v>
      </c>
      <c r="F99" t="s">
        <v>228</v>
      </c>
      <c r="G99">
        <v>0</v>
      </c>
      <c r="H99">
        <v>1</v>
      </c>
      <c r="I99">
        <v>0</v>
      </c>
    </row>
    <row r="100" spans="1:9" x14ac:dyDescent="0.2">
      <c r="A100">
        <v>2023</v>
      </c>
      <c r="B100">
        <v>1</v>
      </c>
      <c r="C100">
        <v>23</v>
      </c>
      <c r="D100" t="s">
        <v>64</v>
      </c>
      <c r="E100" t="s">
        <v>229</v>
      </c>
      <c r="F100" t="s">
        <v>230</v>
      </c>
      <c r="G100">
        <v>0</v>
      </c>
      <c r="H100">
        <v>0</v>
      </c>
      <c r="I100">
        <v>0</v>
      </c>
    </row>
    <row r="101" spans="1:9" x14ac:dyDescent="0.2">
      <c r="A101">
        <v>2023</v>
      </c>
      <c r="B101">
        <v>3</v>
      </c>
      <c r="C101">
        <v>27</v>
      </c>
      <c r="D101" t="s">
        <v>143</v>
      </c>
      <c r="E101" t="s">
        <v>231</v>
      </c>
      <c r="F101" t="s">
        <v>232</v>
      </c>
      <c r="G101">
        <v>1</v>
      </c>
      <c r="H101">
        <v>0</v>
      </c>
      <c r="I101">
        <v>1</v>
      </c>
    </row>
    <row r="102" spans="1:9" x14ac:dyDescent="0.2">
      <c r="A102">
        <v>2023</v>
      </c>
      <c r="B102">
        <v>4</v>
      </c>
      <c r="C102">
        <v>10</v>
      </c>
      <c r="D102" t="s">
        <v>93</v>
      </c>
      <c r="E102" t="s">
        <v>233</v>
      </c>
      <c r="F102" t="s">
        <v>234</v>
      </c>
      <c r="G102">
        <v>1</v>
      </c>
      <c r="H102">
        <v>0</v>
      </c>
      <c r="I102">
        <v>1</v>
      </c>
    </row>
    <row r="103" spans="1:9" x14ac:dyDescent="0.2">
      <c r="A103">
        <v>2023</v>
      </c>
      <c r="B103">
        <v>5</v>
      </c>
      <c r="C103">
        <v>6</v>
      </c>
      <c r="D103" t="s">
        <v>21</v>
      </c>
      <c r="E103" t="s">
        <v>235</v>
      </c>
      <c r="F103" t="s">
        <v>236</v>
      </c>
      <c r="G103">
        <v>0</v>
      </c>
      <c r="H103">
        <v>0</v>
      </c>
      <c r="I103">
        <v>1</v>
      </c>
    </row>
    <row r="104" spans="1:9" x14ac:dyDescent="0.2">
      <c r="A104">
        <v>2023</v>
      </c>
      <c r="B104">
        <v>7</v>
      </c>
      <c r="C104">
        <v>3</v>
      </c>
      <c r="D104" t="s">
        <v>73</v>
      </c>
      <c r="E104" t="s">
        <v>237</v>
      </c>
      <c r="F104" t="s">
        <v>238</v>
      </c>
      <c r="G104">
        <v>0</v>
      </c>
      <c r="H104">
        <v>0</v>
      </c>
      <c r="I104">
        <v>0</v>
      </c>
    </row>
    <row r="105" spans="1:9" x14ac:dyDescent="0.2">
      <c r="A105">
        <v>2023</v>
      </c>
      <c r="B105">
        <v>10</v>
      </c>
      <c r="C105">
        <v>25</v>
      </c>
      <c r="D105" t="s">
        <v>239</v>
      </c>
      <c r="E105" t="s">
        <v>240</v>
      </c>
      <c r="F105" t="s">
        <v>241</v>
      </c>
      <c r="G105">
        <v>1</v>
      </c>
      <c r="H105">
        <v>1</v>
      </c>
      <c r="I105">
        <v>0</v>
      </c>
    </row>
    <row r="106" spans="1:9" x14ac:dyDescent="0.2">
      <c r="A106">
        <v>2024</v>
      </c>
      <c r="B106">
        <v>6</v>
      </c>
      <c r="C106">
        <v>21</v>
      </c>
      <c r="D106" t="s">
        <v>9</v>
      </c>
      <c r="E106" t="s">
        <v>242</v>
      </c>
      <c r="F106" t="s">
        <v>243</v>
      </c>
      <c r="G106">
        <v>0</v>
      </c>
      <c r="H106">
        <v>0</v>
      </c>
      <c r="I106">
        <v>0</v>
      </c>
    </row>
    <row r="107" spans="1:9" x14ac:dyDescent="0.2">
      <c r="A107">
        <v>2024</v>
      </c>
      <c r="B107">
        <v>9</v>
      </c>
      <c r="C107">
        <v>2</v>
      </c>
      <c r="D107" t="s">
        <v>33</v>
      </c>
      <c r="E107" t="s">
        <v>244</v>
      </c>
      <c r="F107" t="s">
        <v>245</v>
      </c>
      <c r="G107" s="3">
        <v>0</v>
      </c>
      <c r="H107">
        <v>0</v>
      </c>
      <c r="I107">
        <v>0</v>
      </c>
    </row>
    <row r="108" spans="1:9" x14ac:dyDescent="0.2">
      <c r="A108">
        <v>2024</v>
      </c>
      <c r="B108">
        <v>9</v>
      </c>
      <c r="C108">
        <v>4</v>
      </c>
      <c r="D108" t="s">
        <v>18</v>
      </c>
      <c r="E108" t="s">
        <v>246</v>
      </c>
      <c r="F108" t="s">
        <v>247</v>
      </c>
      <c r="G108">
        <v>1</v>
      </c>
      <c r="H108">
        <v>0</v>
      </c>
      <c r="I108">
        <v>0</v>
      </c>
    </row>
    <row r="109" spans="1:9" x14ac:dyDescent="0.2">
      <c r="A109" s="25">
        <v>2025</v>
      </c>
      <c r="B109" s="25">
        <v>1</v>
      </c>
      <c r="C109" s="25">
        <v>27</v>
      </c>
      <c r="D109" s="25" t="s">
        <v>131</v>
      </c>
      <c r="E109" s="25" t="s">
        <v>599</v>
      </c>
      <c r="F109" s="25" t="s">
        <v>600</v>
      </c>
      <c r="G109" s="25">
        <v>0</v>
      </c>
      <c r="H109" s="25">
        <v>1</v>
      </c>
      <c r="I109" s="25">
        <v>0</v>
      </c>
    </row>
    <row r="110" spans="1:9" x14ac:dyDescent="0.2">
      <c r="A110" s="25">
        <v>2025</v>
      </c>
      <c r="B110" s="25">
        <v>7</v>
      </c>
      <c r="C110" s="25">
        <v>28</v>
      </c>
      <c r="D110" s="25" t="s">
        <v>99</v>
      </c>
      <c r="E110" s="25" t="s">
        <v>601</v>
      </c>
      <c r="F110" s="25" t="s">
        <v>602</v>
      </c>
      <c r="G110" s="25">
        <v>1</v>
      </c>
      <c r="H110" s="25">
        <v>1</v>
      </c>
      <c r="I110" s="25">
        <v>0</v>
      </c>
    </row>
    <row r="111" spans="1:9" x14ac:dyDescent="0.2">
      <c r="A111" s="25">
        <v>2025</v>
      </c>
      <c r="B111" s="25">
        <v>7</v>
      </c>
      <c r="C111" s="25">
        <v>29</v>
      </c>
      <c r="D111" s="25" t="s">
        <v>143</v>
      </c>
      <c r="E111" s="25" t="s">
        <v>603</v>
      </c>
      <c r="F111" s="25" t="s">
        <v>604</v>
      </c>
      <c r="G111" s="25">
        <v>0</v>
      </c>
      <c r="H111" s="25">
        <v>0</v>
      </c>
      <c r="I111" s="25">
        <v>0</v>
      </c>
    </row>
    <row r="112" spans="1:9" x14ac:dyDescent="0.2">
      <c r="A112" s="25">
        <v>2025</v>
      </c>
      <c r="B112" s="25">
        <v>8</v>
      </c>
      <c r="C112" s="25">
        <v>1</v>
      </c>
      <c r="D112" s="25" t="s">
        <v>324</v>
      </c>
      <c r="E112" s="25" t="s">
        <v>605</v>
      </c>
      <c r="F112" s="25" t="s">
        <v>606</v>
      </c>
      <c r="G112" s="25">
        <v>0</v>
      </c>
      <c r="H112" s="25">
        <v>0</v>
      </c>
      <c r="I112" s="25">
        <v>0</v>
      </c>
    </row>
  </sheetData>
  <autoFilter ref="A1:I112" xr:uid="{5E62B106-ED98-4C42-9855-9714716FE10C}"/>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BA73C-D89D-7B4C-BF35-0E84A6592B06}">
  <dimension ref="A1:P109"/>
  <sheetViews>
    <sheetView workbookViewId="0">
      <pane ySplit="1" topLeftCell="A2" activePane="bottomLeft" state="frozen"/>
      <selection pane="bottomLeft" activeCell="O30" sqref="O30"/>
    </sheetView>
  </sheetViews>
  <sheetFormatPr baseColWidth="10" defaultRowHeight="16" x14ac:dyDescent="0.2"/>
  <cols>
    <col min="1" max="1" width="5.33203125" bestFit="1" customWidth="1"/>
    <col min="2" max="2" width="6.5" bestFit="1" customWidth="1"/>
    <col min="3" max="3" width="4.1640625" bestFit="1" customWidth="1"/>
    <col min="4" max="4" width="14.6640625" bestFit="1" customWidth="1"/>
    <col min="5" max="5" width="23.5" bestFit="1" customWidth="1"/>
    <col min="6" max="6" width="41" bestFit="1" customWidth="1"/>
    <col min="7" max="7" width="13" bestFit="1" customWidth="1"/>
    <col min="9" max="9" width="5.1640625" style="15" bestFit="1" customWidth="1"/>
    <col min="10" max="10" width="15" customWidth="1"/>
    <col min="11" max="11" width="21.6640625" customWidth="1"/>
    <col min="12" max="12" width="5.1640625" style="15" bestFit="1" customWidth="1"/>
    <col min="13" max="13" width="18.33203125" bestFit="1" customWidth="1"/>
  </cols>
  <sheetData>
    <row r="1" spans="1:16" s="2" customFormat="1" ht="34" x14ac:dyDescent="0.2">
      <c r="A1" s="2" t="s">
        <v>0</v>
      </c>
      <c r="B1" s="2" t="s">
        <v>1</v>
      </c>
      <c r="C1" s="2" t="s">
        <v>2</v>
      </c>
      <c r="D1" s="2" t="s">
        <v>3</v>
      </c>
      <c r="E1" s="2" t="s">
        <v>4</v>
      </c>
      <c r="F1" s="2" t="s">
        <v>5</v>
      </c>
      <c r="G1" s="2" t="s">
        <v>257</v>
      </c>
      <c r="J1" s="2" t="s">
        <v>314</v>
      </c>
      <c r="K1" s="2" t="s">
        <v>315</v>
      </c>
      <c r="M1" s="2" t="s">
        <v>317</v>
      </c>
    </row>
    <row r="2" spans="1:16" x14ac:dyDescent="0.2">
      <c r="A2">
        <v>1998</v>
      </c>
      <c r="B2">
        <v>3</v>
      </c>
      <c r="C2">
        <v>7</v>
      </c>
      <c r="D2" t="s">
        <v>6</v>
      </c>
      <c r="E2" t="s">
        <v>7</v>
      </c>
      <c r="F2" t="s">
        <v>8</v>
      </c>
      <c r="G2">
        <v>4</v>
      </c>
      <c r="I2" s="15">
        <v>1998</v>
      </c>
      <c r="J2">
        <f>COUNTIF(A:A,I2)</f>
        <v>2</v>
      </c>
      <c r="K2">
        <f>SUMIF(A:A,I2,G:G)</f>
        <v>9</v>
      </c>
      <c r="L2" s="15">
        <v>1998</v>
      </c>
      <c r="M2" s="16">
        <f t="shared" ref="M2:M29" si="0">K2/J2</f>
        <v>4.5</v>
      </c>
    </row>
    <row r="3" spans="1:16" x14ac:dyDescent="0.2">
      <c r="A3">
        <v>1998</v>
      </c>
      <c r="B3">
        <v>3</v>
      </c>
      <c r="C3">
        <v>24</v>
      </c>
      <c r="D3" t="s">
        <v>9</v>
      </c>
      <c r="E3" t="s">
        <v>10</v>
      </c>
      <c r="F3" t="s">
        <v>11</v>
      </c>
      <c r="G3">
        <v>5</v>
      </c>
      <c r="I3" s="15">
        <v>1999</v>
      </c>
      <c r="J3">
        <f t="shared" ref="J3:J29" si="1">COUNTIF(A:A,I3)</f>
        <v>6</v>
      </c>
      <c r="K3">
        <f t="shared" ref="K3:K29" si="2">SUMIF(A:A,I3,G:G)</f>
        <v>45</v>
      </c>
      <c r="L3" s="15">
        <v>1999</v>
      </c>
      <c r="M3" s="16">
        <f t="shared" si="0"/>
        <v>7.5</v>
      </c>
    </row>
    <row r="4" spans="1:16" x14ac:dyDescent="0.2">
      <c r="A4">
        <v>1999</v>
      </c>
      <c r="B4">
        <v>4</v>
      </c>
      <c r="C4">
        <v>20</v>
      </c>
      <c r="D4" t="s">
        <v>12</v>
      </c>
      <c r="E4" t="s">
        <v>13</v>
      </c>
      <c r="F4" t="s">
        <v>14</v>
      </c>
      <c r="G4">
        <v>13</v>
      </c>
      <c r="I4" s="15">
        <v>2000</v>
      </c>
      <c r="J4">
        <f t="shared" si="1"/>
        <v>1</v>
      </c>
      <c r="K4">
        <f t="shared" si="2"/>
        <v>7</v>
      </c>
      <c r="L4" s="15">
        <v>2000</v>
      </c>
      <c r="M4" s="16">
        <f t="shared" si="0"/>
        <v>7</v>
      </c>
    </row>
    <row r="5" spans="1:16" x14ac:dyDescent="0.2">
      <c r="A5">
        <v>1999</v>
      </c>
      <c r="B5">
        <v>6</v>
      </c>
      <c r="C5">
        <v>3</v>
      </c>
      <c r="D5" t="s">
        <v>15</v>
      </c>
      <c r="E5" t="s">
        <v>16</v>
      </c>
      <c r="F5" t="s">
        <v>17</v>
      </c>
      <c r="G5">
        <v>4</v>
      </c>
      <c r="I5" s="15">
        <v>2001</v>
      </c>
      <c r="J5">
        <f t="shared" si="1"/>
        <v>1</v>
      </c>
      <c r="K5">
        <f t="shared" si="2"/>
        <v>4</v>
      </c>
      <c r="L5" s="15">
        <v>2001</v>
      </c>
      <c r="M5" s="16">
        <f t="shared" si="0"/>
        <v>4</v>
      </c>
    </row>
    <row r="6" spans="1:16" x14ac:dyDescent="0.2">
      <c r="A6">
        <v>1999</v>
      </c>
      <c r="B6">
        <v>7</v>
      </c>
      <c r="C6">
        <v>29</v>
      </c>
      <c r="D6" t="s">
        <v>18</v>
      </c>
      <c r="E6" t="s">
        <v>19</v>
      </c>
      <c r="F6" t="s">
        <v>20</v>
      </c>
      <c r="G6">
        <v>9</v>
      </c>
      <c r="I6" s="15">
        <v>2002</v>
      </c>
      <c r="J6">
        <f t="shared" si="1"/>
        <v>1</v>
      </c>
      <c r="K6">
        <f t="shared" si="2"/>
        <v>4</v>
      </c>
      <c r="L6" s="15">
        <v>2002</v>
      </c>
      <c r="M6" s="16">
        <f t="shared" si="0"/>
        <v>4</v>
      </c>
      <c r="N6">
        <f>AVERAGE(J2:J6)</f>
        <v>2.2000000000000002</v>
      </c>
      <c r="O6">
        <f>AVERAGE(K2:K6)</f>
        <v>13.8</v>
      </c>
      <c r="P6" s="16">
        <f>AVERAGE(M2:M6)</f>
        <v>5.4</v>
      </c>
    </row>
    <row r="7" spans="1:16" x14ac:dyDescent="0.2">
      <c r="A7">
        <v>1999</v>
      </c>
      <c r="B7">
        <v>9</v>
      </c>
      <c r="C7">
        <v>15</v>
      </c>
      <c r="D7" t="s">
        <v>21</v>
      </c>
      <c r="E7" t="s">
        <v>22</v>
      </c>
      <c r="F7" t="s">
        <v>23</v>
      </c>
      <c r="G7">
        <v>7</v>
      </c>
      <c r="I7" s="15">
        <v>2003</v>
      </c>
      <c r="J7">
        <f t="shared" si="1"/>
        <v>4</v>
      </c>
      <c r="K7">
        <f t="shared" si="2"/>
        <v>20</v>
      </c>
      <c r="L7" s="15">
        <v>2003</v>
      </c>
      <c r="M7" s="16">
        <f t="shared" si="0"/>
        <v>5</v>
      </c>
      <c r="N7">
        <f>AVERAGE(J3:J7)</f>
        <v>2.6</v>
      </c>
      <c r="O7">
        <f>AVERAGE(K3:K7)</f>
        <v>16</v>
      </c>
      <c r="P7" s="16">
        <f>AVERAGE(M3:M7)</f>
        <v>5.5</v>
      </c>
    </row>
    <row r="8" spans="1:16" x14ac:dyDescent="0.2">
      <c r="A8">
        <v>1999</v>
      </c>
      <c r="B8">
        <v>11</v>
      </c>
      <c r="C8">
        <v>2</v>
      </c>
      <c r="D8" t="s">
        <v>24</v>
      </c>
      <c r="E8" t="s">
        <v>25</v>
      </c>
      <c r="F8" t="s">
        <v>26</v>
      </c>
      <c r="G8">
        <v>7</v>
      </c>
      <c r="I8" s="15">
        <v>2004</v>
      </c>
      <c r="J8">
        <f t="shared" si="1"/>
        <v>3</v>
      </c>
      <c r="K8">
        <f t="shared" si="2"/>
        <v>15</v>
      </c>
      <c r="L8" s="15">
        <v>2004</v>
      </c>
      <c r="M8" s="16">
        <f t="shared" si="0"/>
        <v>5</v>
      </c>
      <c r="N8">
        <f>AVERAGE(J4:J8)</f>
        <v>2</v>
      </c>
      <c r="O8">
        <f>AVERAGE(K4:K8)</f>
        <v>10</v>
      </c>
      <c r="P8" s="16">
        <f>AVERAGE(M4:M8)</f>
        <v>5</v>
      </c>
    </row>
    <row r="9" spans="1:16" x14ac:dyDescent="0.2">
      <c r="A9">
        <v>1999</v>
      </c>
      <c r="B9">
        <v>12</v>
      </c>
      <c r="C9">
        <v>30</v>
      </c>
      <c r="D9" t="s">
        <v>27</v>
      </c>
      <c r="E9" t="s">
        <v>28</v>
      </c>
      <c r="F9" t="s">
        <v>29</v>
      </c>
      <c r="G9">
        <v>5</v>
      </c>
      <c r="I9" s="27">
        <v>2005</v>
      </c>
      <c r="J9" s="28">
        <f t="shared" si="1"/>
        <v>2</v>
      </c>
      <c r="K9" s="28">
        <f t="shared" si="2"/>
        <v>14</v>
      </c>
      <c r="L9" s="27">
        <v>2005</v>
      </c>
      <c r="M9" s="29">
        <f t="shared" si="0"/>
        <v>7</v>
      </c>
      <c r="N9" s="28">
        <f>AVERAGE(J5:J9)</f>
        <v>2.2000000000000002</v>
      </c>
      <c r="O9" s="28">
        <f>AVERAGE(K5:K9)</f>
        <v>11.4</v>
      </c>
      <c r="P9" s="29">
        <f>AVERAGE(M5:M9)</f>
        <v>5</v>
      </c>
    </row>
    <row r="10" spans="1:16" x14ac:dyDescent="0.2">
      <c r="A10">
        <v>2000</v>
      </c>
      <c r="B10">
        <v>12</v>
      </c>
      <c r="C10">
        <v>26</v>
      </c>
      <c r="D10" t="s">
        <v>30</v>
      </c>
      <c r="E10" t="s">
        <v>31</v>
      </c>
      <c r="F10" t="s">
        <v>32</v>
      </c>
      <c r="G10">
        <v>7</v>
      </c>
      <c r="I10" s="15">
        <v>2006</v>
      </c>
      <c r="J10">
        <f t="shared" si="1"/>
        <v>4</v>
      </c>
      <c r="K10">
        <f t="shared" si="2"/>
        <v>22</v>
      </c>
      <c r="L10" s="15">
        <v>2006</v>
      </c>
      <c r="M10" s="16">
        <f t="shared" si="0"/>
        <v>5.5</v>
      </c>
      <c r="N10">
        <f t="shared" ref="N10:O10" si="3">AVERAGE(J6:J10)</f>
        <v>2.8</v>
      </c>
      <c r="O10">
        <f t="shared" si="3"/>
        <v>15</v>
      </c>
      <c r="P10" s="16">
        <f t="shared" ref="P9:P11" si="4">AVERAGE(M6:M10)</f>
        <v>5.3</v>
      </c>
    </row>
    <row r="11" spans="1:16" x14ac:dyDescent="0.2">
      <c r="A11">
        <v>2001</v>
      </c>
      <c r="B11">
        <v>2</v>
      </c>
      <c r="C11">
        <v>5</v>
      </c>
      <c r="D11" t="s">
        <v>33</v>
      </c>
      <c r="E11" t="s">
        <v>34</v>
      </c>
      <c r="F11" t="s">
        <v>35</v>
      </c>
      <c r="G11">
        <v>4</v>
      </c>
      <c r="I11" s="15">
        <v>2007</v>
      </c>
      <c r="J11">
        <f t="shared" si="1"/>
        <v>4</v>
      </c>
      <c r="K11">
        <f t="shared" si="2"/>
        <v>51</v>
      </c>
      <c r="L11" s="15">
        <v>2007</v>
      </c>
      <c r="M11" s="16">
        <f t="shared" si="0"/>
        <v>12.75</v>
      </c>
      <c r="N11">
        <f t="shared" ref="N11:O11" si="5">AVERAGE(J7:J11)</f>
        <v>3.4</v>
      </c>
      <c r="O11">
        <f t="shared" si="5"/>
        <v>24.4</v>
      </c>
      <c r="P11" s="16">
        <f t="shared" si="4"/>
        <v>7.05</v>
      </c>
    </row>
    <row r="12" spans="1:16" x14ac:dyDescent="0.2">
      <c r="A12">
        <v>2002</v>
      </c>
      <c r="B12">
        <v>3</v>
      </c>
      <c r="C12">
        <v>22</v>
      </c>
      <c r="D12" t="s">
        <v>36</v>
      </c>
      <c r="E12" t="s">
        <v>37</v>
      </c>
      <c r="F12" t="s">
        <v>38</v>
      </c>
      <c r="G12">
        <v>4</v>
      </c>
      <c r="I12" s="15">
        <v>2008</v>
      </c>
      <c r="J12">
        <f t="shared" si="1"/>
        <v>4</v>
      </c>
      <c r="K12">
        <f t="shared" si="2"/>
        <v>20</v>
      </c>
      <c r="L12" s="15">
        <v>2008</v>
      </c>
      <c r="M12" s="16">
        <f t="shared" si="0"/>
        <v>5</v>
      </c>
      <c r="N12">
        <f>AVERAGE(J8:J12)</f>
        <v>3.4</v>
      </c>
      <c r="O12">
        <f>AVERAGE(K8:K12)</f>
        <v>24.4</v>
      </c>
      <c r="P12" s="16">
        <f>AVERAGE(M8:M12)</f>
        <v>7.05</v>
      </c>
    </row>
    <row r="13" spans="1:16" x14ac:dyDescent="0.2">
      <c r="A13">
        <v>2003</v>
      </c>
      <c r="B13">
        <v>2</v>
      </c>
      <c r="C13">
        <v>25</v>
      </c>
      <c r="D13" t="s">
        <v>39</v>
      </c>
      <c r="E13" t="s">
        <v>40</v>
      </c>
      <c r="F13" t="s">
        <v>41</v>
      </c>
      <c r="G13">
        <v>4</v>
      </c>
      <c r="I13" s="15">
        <v>2009</v>
      </c>
      <c r="J13">
        <f t="shared" si="1"/>
        <v>4</v>
      </c>
      <c r="K13">
        <f t="shared" si="2"/>
        <v>38</v>
      </c>
      <c r="L13" s="15">
        <v>2009</v>
      </c>
      <c r="M13" s="16">
        <f t="shared" si="0"/>
        <v>9.5</v>
      </c>
      <c r="N13">
        <f>AVERAGE(J9:J13)</f>
        <v>3.6</v>
      </c>
      <c r="O13">
        <f>AVERAGE(K9:K13)</f>
        <v>29</v>
      </c>
      <c r="P13" s="16">
        <f>AVERAGE(M9:M13)</f>
        <v>7.95</v>
      </c>
    </row>
    <row r="14" spans="1:16" x14ac:dyDescent="0.2">
      <c r="A14">
        <v>2003</v>
      </c>
      <c r="B14">
        <v>7</v>
      </c>
      <c r="C14">
        <v>8</v>
      </c>
      <c r="D14" t="s">
        <v>42</v>
      </c>
      <c r="E14" t="s">
        <v>43</v>
      </c>
      <c r="F14" t="s">
        <v>44</v>
      </c>
      <c r="G14">
        <v>6</v>
      </c>
      <c r="I14" s="27">
        <v>2010</v>
      </c>
      <c r="J14" s="28">
        <f t="shared" si="1"/>
        <v>2</v>
      </c>
      <c r="K14" s="28">
        <f t="shared" si="2"/>
        <v>12</v>
      </c>
      <c r="L14" s="27">
        <v>2010</v>
      </c>
      <c r="M14" s="29">
        <f t="shared" si="0"/>
        <v>6</v>
      </c>
      <c r="N14" s="28">
        <f>AVERAGE(J10:J14)</f>
        <v>3.6</v>
      </c>
      <c r="O14" s="28">
        <f>AVERAGE(K10:K14)</f>
        <v>28.6</v>
      </c>
      <c r="P14" s="29">
        <f>AVERAGE(M10:M14)</f>
        <v>7.75</v>
      </c>
    </row>
    <row r="15" spans="1:16" x14ac:dyDescent="0.2">
      <c r="A15">
        <v>2003</v>
      </c>
      <c r="B15">
        <v>8</v>
      </c>
      <c r="C15">
        <v>27</v>
      </c>
      <c r="D15" t="s">
        <v>33</v>
      </c>
      <c r="E15" t="s">
        <v>45</v>
      </c>
      <c r="F15" t="s">
        <v>46</v>
      </c>
      <c r="G15">
        <v>6</v>
      </c>
      <c r="I15" s="15">
        <v>2011</v>
      </c>
      <c r="J15">
        <f t="shared" si="1"/>
        <v>3</v>
      </c>
      <c r="K15">
        <f t="shared" si="2"/>
        <v>18</v>
      </c>
      <c r="L15" s="15">
        <v>2011</v>
      </c>
      <c r="M15" s="16">
        <f t="shared" si="0"/>
        <v>6</v>
      </c>
      <c r="N15">
        <f t="shared" ref="N15:N16" si="6">AVERAGE(J11:J15)</f>
        <v>3.4</v>
      </c>
      <c r="O15">
        <f t="shared" ref="O15:O16" si="7">AVERAGE(K11:K15)</f>
        <v>27.8</v>
      </c>
      <c r="P15" s="16">
        <f t="shared" ref="P15:P16" si="8">AVERAGE(M11:M15)</f>
        <v>7.85</v>
      </c>
    </row>
    <row r="16" spans="1:16" x14ac:dyDescent="0.2">
      <c r="A16">
        <v>2003</v>
      </c>
      <c r="B16">
        <v>10</v>
      </c>
      <c r="C16">
        <v>24</v>
      </c>
      <c r="D16" t="s">
        <v>47</v>
      </c>
      <c r="E16" t="s">
        <v>48</v>
      </c>
      <c r="F16" t="s">
        <v>49</v>
      </c>
      <c r="G16">
        <v>4</v>
      </c>
      <c r="I16" s="15">
        <v>2012</v>
      </c>
      <c r="J16">
        <f t="shared" si="1"/>
        <v>7</v>
      </c>
      <c r="K16">
        <f t="shared" si="2"/>
        <v>66</v>
      </c>
      <c r="L16" s="15">
        <v>2012</v>
      </c>
      <c r="M16" s="16">
        <f t="shared" si="0"/>
        <v>9.4285714285714288</v>
      </c>
      <c r="N16">
        <f t="shared" si="6"/>
        <v>4</v>
      </c>
      <c r="O16">
        <f t="shared" si="7"/>
        <v>30.8</v>
      </c>
      <c r="P16" s="16">
        <f t="shared" si="8"/>
        <v>7.1857142857142859</v>
      </c>
    </row>
    <row r="17" spans="1:16" x14ac:dyDescent="0.2">
      <c r="A17">
        <v>2004</v>
      </c>
      <c r="B17">
        <v>7</v>
      </c>
      <c r="C17">
        <v>2</v>
      </c>
      <c r="D17" t="s">
        <v>50</v>
      </c>
      <c r="E17" t="s">
        <v>51</v>
      </c>
      <c r="F17" t="s">
        <v>52</v>
      </c>
      <c r="G17">
        <v>5</v>
      </c>
      <c r="I17" s="15">
        <v>2013</v>
      </c>
      <c r="J17">
        <f t="shared" si="1"/>
        <v>2</v>
      </c>
      <c r="K17">
        <f t="shared" si="2"/>
        <v>16</v>
      </c>
      <c r="L17" s="15">
        <v>2013</v>
      </c>
      <c r="M17" s="16">
        <f t="shared" si="0"/>
        <v>8</v>
      </c>
      <c r="N17">
        <f>AVERAGE(J13:J17)</f>
        <v>3.6</v>
      </c>
      <c r="O17">
        <f>AVERAGE(K13:K17)</f>
        <v>30</v>
      </c>
      <c r="P17" s="16">
        <f>AVERAGE(M13:M17)</f>
        <v>7.7857142857142865</v>
      </c>
    </row>
    <row r="18" spans="1:16" x14ac:dyDescent="0.2">
      <c r="A18">
        <v>2004</v>
      </c>
      <c r="B18">
        <v>11</v>
      </c>
      <c r="C18">
        <v>21</v>
      </c>
      <c r="D18" t="s">
        <v>53</v>
      </c>
      <c r="E18" t="s">
        <v>54</v>
      </c>
      <c r="F18" t="s">
        <v>55</v>
      </c>
      <c r="G18">
        <v>6</v>
      </c>
      <c r="I18" s="15">
        <v>2014</v>
      </c>
      <c r="J18">
        <f t="shared" si="1"/>
        <v>2</v>
      </c>
      <c r="K18">
        <f t="shared" si="2"/>
        <v>8</v>
      </c>
      <c r="L18" s="15">
        <v>2014</v>
      </c>
      <c r="M18" s="16">
        <f t="shared" si="0"/>
        <v>4</v>
      </c>
      <c r="N18">
        <f>AVERAGE(J14:J18)</f>
        <v>3.2</v>
      </c>
      <c r="O18">
        <f>AVERAGE(K14:K18)</f>
        <v>24</v>
      </c>
      <c r="P18" s="16">
        <f>AVERAGE(M14:M18)</f>
        <v>6.6857142857142859</v>
      </c>
    </row>
    <row r="19" spans="1:16" x14ac:dyDescent="0.2">
      <c r="A19">
        <v>2004</v>
      </c>
      <c r="B19">
        <v>12</v>
      </c>
      <c r="C19">
        <v>8</v>
      </c>
      <c r="D19" t="s">
        <v>56</v>
      </c>
      <c r="E19" t="s">
        <v>57</v>
      </c>
      <c r="F19" t="s">
        <v>58</v>
      </c>
      <c r="G19">
        <v>4</v>
      </c>
      <c r="I19" s="27">
        <v>2015</v>
      </c>
      <c r="J19" s="28">
        <f t="shared" si="1"/>
        <v>4</v>
      </c>
      <c r="K19" s="28">
        <f t="shared" si="2"/>
        <v>37</v>
      </c>
      <c r="L19" s="27">
        <v>2015</v>
      </c>
      <c r="M19" s="29">
        <f t="shared" si="0"/>
        <v>9.25</v>
      </c>
      <c r="N19" s="28">
        <f>AVERAGE(J15:J19)</f>
        <v>3.6</v>
      </c>
      <c r="O19" s="28">
        <f>AVERAGE(K15:K19)</f>
        <v>29</v>
      </c>
      <c r="P19" s="29">
        <f>AVERAGE(M15:M19)</f>
        <v>7.3357142857142863</v>
      </c>
    </row>
    <row r="20" spans="1:16" x14ac:dyDescent="0.2">
      <c r="A20">
        <v>2005</v>
      </c>
      <c r="B20">
        <v>3</v>
      </c>
      <c r="C20">
        <v>12</v>
      </c>
      <c r="D20" t="s">
        <v>53</v>
      </c>
      <c r="E20" t="s">
        <v>59</v>
      </c>
      <c r="F20" t="s">
        <v>60</v>
      </c>
      <c r="G20">
        <v>7</v>
      </c>
      <c r="I20" s="15">
        <v>2016</v>
      </c>
      <c r="J20">
        <f t="shared" si="1"/>
        <v>4</v>
      </c>
      <c r="K20">
        <f t="shared" si="2"/>
        <v>65</v>
      </c>
      <c r="L20" s="15">
        <v>2016</v>
      </c>
      <c r="M20" s="16">
        <f t="shared" si="0"/>
        <v>16.25</v>
      </c>
      <c r="N20">
        <f t="shared" ref="N20:N21" si="9">AVERAGE(J16:J20)</f>
        <v>3.8</v>
      </c>
      <c r="O20">
        <f t="shared" ref="O20:O21" si="10">AVERAGE(K16:K20)</f>
        <v>38.4</v>
      </c>
      <c r="P20" s="16">
        <f t="shared" ref="P20:P21" si="11">AVERAGE(M16:M20)</f>
        <v>9.3857142857142861</v>
      </c>
    </row>
    <row r="21" spans="1:16" x14ac:dyDescent="0.2">
      <c r="A21">
        <v>2005</v>
      </c>
      <c r="B21">
        <v>3</v>
      </c>
      <c r="C21">
        <v>21</v>
      </c>
      <c r="D21" t="s">
        <v>61</v>
      </c>
      <c r="E21" t="s">
        <v>62</v>
      </c>
      <c r="F21" t="s">
        <v>63</v>
      </c>
      <c r="G21">
        <v>7</v>
      </c>
      <c r="I21" s="15">
        <v>2017</v>
      </c>
      <c r="J21">
        <f t="shared" si="1"/>
        <v>4</v>
      </c>
      <c r="K21">
        <f t="shared" si="2"/>
        <v>94</v>
      </c>
      <c r="L21" s="15">
        <v>2017</v>
      </c>
      <c r="M21" s="16">
        <f t="shared" si="0"/>
        <v>23.5</v>
      </c>
      <c r="N21">
        <f t="shared" si="9"/>
        <v>3.2</v>
      </c>
      <c r="O21">
        <f t="shared" si="10"/>
        <v>44</v>
      </c>
      <c r="P21" s="16">
        <f t="shared" si="11"/>
        <v>12.2</v>
      </c>
    </row>
    <row r="22" spans="1:16" x14ac:dyDescent="0.2">
      <c r="A22">
        <v>2006</v>
      </c>
      <c r="B22">
        <v>1</v>
      </c>
      <c r="C22">
        <v>30</v>
      </c>
      <c r="D22" t="s">
        <v>64</v>
      </c>
      <c r="E22" t="s">
        <v>65</v>
      </c>
      <c r="F22" t="s">
        <v>66</v>
      </c>
      <c r="G22">
        <v>7</v>
      </c>
      <c r="I22" s="15">
        <v>2018</v>
      </c>
      <c r="J22">
        <f t="shared" si="1"/>
        <v>7</v>
      </c>
      <c r="K22">
        <f t="shared" si="2"/>
        <v>62</v>
      </c>
      <c r="L22" s="15">
        <v>2018</v>
      </c>
      <c r="M22" s="16">
        <f t="shared" si="0"/>
        <v>8.8571428571428577</v>
      </c>
      <c r="N22">
        <f>AVERAGE(J18:J22)</f>
        <v>4.2</v>
      </c>
      <c r="O22">
        <f>AVERAGE(K18:K22)</f>
        <v>53.2</v>
      </c>
      <c r="P22" s="16">
        <f>AVERAGE(M18:M22)</f>
        <v>12.371428571428572</v>
      </c>
    </row>
    <row r="23" spans="1:16" x14ac:dyDescent="0.2">
      <c r="A23">
        <v>2006</v>
      </c>
      <c r="B23">
        <v>3</v>
      </c>
      <c r="C23">
        <v>24</v>
      </c>
      <c r="D23" t="s">
        <v>67</v>
      </c>
      <c r="E23" t="s">
        <v>68</v>
      </c>
      <c r="F23" t="s">
        <v>69</v>
      </c>
      <c r="G23">
        <v>6</v>
      </c>
      <c r="I23" s="15">
        <v>2019</v>
      </c>
      <c r="J23">
        <f t="shared" si="1"/>
        <v>5</v>
      </c>
      <c r="K23">
        <f t="shared" si="2"/>
        <v>54</v>
      </c>
      <c r="L23" s="15">
        <v>2019</v>
      </c>
      <c r="M23" s="16">
        <f t="shared" si="0"/>
        <v>10.8</v>
      </c>
      <c r="N23">
        <f>AVERAGE(J19:J23)</f>
        <v>4.8</v>
      </c>
      <c r="O23">
        <f>AVERAGE(K19:K23)</f>
        <v>62.4</v>
      </c>
      <c r="P23" s="16">
        <f>AVERAGE(M19:M23)</f>
        <v>13.731428571428571</v>
      </c>
    </row>
    <row r="24" spans="1:16" x14ac:dyDescent="0.2">
      <c r="A24">
        <v>2006</v>
      </c>
      <c r="B24">
        <v>5</v>
      </c>
      <c r="C24">
        <v>21</v>
      </c>
      <c r="D24" t="s">
        <v>70</v>
      </c>
      <c r="E24" t="s">
        <v>71</v>
      </c>
      <c r="F24" t="s">
        <v>72</v>
      </c>
      <c r="G24">
        <v>4</v>
      </c>
      <c r="I24" s="27">
        <v>2020</v>
      </c>
      <c r="J24" s="28">
        <f t="shared" si="1"/>
        <v>2</v>
      </c>
      <c r="K24" s="28">
        <f t="shared" si="2"/>
        <v>9</v>
      </c>
      <c r="L24" s="27">
        <v>2020</v>
      </c>
      <c r="M24" s="29">
        <f t="shared" si="0"/>
        <v>4.5</v>
      </c>
      <c r="N24" s="28">
        <f>AVERAGE(J20:J24)</f>
        <v>4.4000000000000004</v>
      </c>
      <c r="O24" s="28">
        <f>AVERAGE(K20:K24)</f>
        <v>56.8</v>
      </c>
      <c r="P24" s="29">
        <f>AVERAGE(M20:M24)</f>
        <v>12.781428571428572</v>
      </c>
    </row>
    <row r="25" spans="1:16" x14ac:dyDescent="0.2">
      <c r="A25">
        <v>2006</v>
      </c>
      <c r="B25">
        <v>10</v>
      </c>
      <c r="C25">
        <v>2</v>
      </c>
      <c r="D25" t="s">
        <v>73</v>
      </c>
      <c r="E25" t="s">
        <v>74</v>
      </c>
      <c r="F25" t="s">
        <v>75</v>
      </c>
      <c r="G25">
        <v>5</v>
      </c>
      <c r="I25" s="15">
        <v>2021</v>
      </c>
      <c r="J25">
        <f t="shared" si="1"/>
        <v>8</v>
      </c>
      <c r="K25">
        <f t="shared" si="2"/>
        <v>51</v>
      </c>
      <c r="L25" s="15">
        <v>2021</v>
      </c>
      <c r="M25" s="16">
        <f t="shared" si="0"/>
        <v>6.375</v>
      </c>
      <c r="N25">
        <f t="shared" ref="N25:N26" si="12">AVERAGE(J21:J25)</f>
        <v>5.2</v>
      </c>
      <c r="O25">
        <f t="shared" ref="O25:O26" si="13">AVERAGE(K21:K25)</f>
        <v>54</v>
      </c>
      <c r="P25" s="16">
        <f t="shared" ref="P25:P26" si="14">AVERAGE(M21:M25)</f>
        <v>10.806428571428572</v>
      </c>
    </row>
    <row r="26" spans="1:16" x14ac:dyDescent="0.2">
      <c r="A26">
        <v>2007</v>
      </c>
      <c r="B26">
        <v>2</v>
      </c>
      <c r="C26">
        <v>12</v>
      </c>
      <c r="D26" t="s">
        <v>76</v>
      </c>
      <c r="E26" t="s">
        <v>77</v>
      </c>
      <c r="F26" t="s">
        <v>78</v>
      </c>
      <c r="G26">
        <v>5</v>
      </c>
      <c r="I26" s="15">
        <v>2022</v>
      </c>
      <c r="J26">
        <f t="shared" si="1"/>
        <v>8</v>
      </c>
      <c r="K26">
        <f t="shared" si="2"/>
        <v>61</v>
      </c>
      <c r="L26" s="15">
        <v>2022</v>
      </c>
      <c r="M26" s="16">
        <f t="shared" si="0"/>
        <v>7.625</v>
      </c>
      <c r="N26">
        <f t="shared" si="12"/>
        <v>6</v>
      </c>
      <c r="O26">
        <f t="shared" si="13"/>
        <v>47.4</v>
      </c>
      <c r="P26" s="16">
        <f t="shared" si="14"/>
        <v>7.6314285714285717</v>
      </c>
    </row>
    <row r="27" spans="1:16" x14ac:dyDescent="0.2">
      <c r="A27">
        <v>2007</v>
      </c>
      <c r="B27">
        <v>4</v>
      </c>
      <c r="C27">
        <v>16</v>
      </c>
      <c r="D27" t="s">
        <v>79</v>
      </c>
      <c r="E27" t="s">
        <v>80</v>
      </c>
      <c r="F27" t="s">
        <v>81</v>
      </c>
      <c r="G27">
        <v>32</v>
      </c>
      <c r="I27" s="15">
        <v>2023</v>
      </c>
      <c r="J27">
        <f t="shared" si="1"/>
        <v>7</v>
      </c>
      <c r="K27">
        <f t="shared" si="2"/>
        <v>59</v>
      </c>
      <c r="L27" s="15">
        <v>2023</v>
      </c>
      <c r="M27" s="16">
        <f t="shared" si="0"/>
        <v>8.4285714285714288</v>
      </c>
      <c r="N27">
        <f>AVERAGE(J23:J27)</f>
        <v>6</v>
      </c>
      <c r="O27">
        <f>AVERAGE(K23:K27)</f>
        <v>46.8</v>
      </c>
      <c r="P27" s="16">
        <f>AVERAGE(M23:M27)</f>
        <v>7.5457142857142854</v>
      </c>
    </row>
    <row r="28" spans="1:16" x14ac:dyDescent="0.2">
      <c r="A28">
        <v>2007</v>
      </c>
      <c r="B28">
        <v>10</v>
      </c>
      <c r="C28">
        <v>7</v>
      </c>
      <c r="D28" t="s">
        <v>53</v>
      </c>
      <c r="E28" t="s">
        <v>82</v>
      </c>
      <c r="F28" t="s">
        <v>83</v>
      </c>
      <c r="G28">
        <v>6</v>
      </c>
      <c r="I28" s="15">
        <v>2024</v>
      </c>
      <c r="J28">
        <f t="shared" si="1"/>
        <v>3</v>
      </c>
      <c r="K28">
        <f t="shared" si="2"/>
        <v>12</v>
      </c>
      <c r="L28" s="15">
        <v>2024</v>
      </c>
      <c r="M28" s="16">
        <f t="shared" si="0"/>
        <v>4</v>
      </c>
      <c r="N28">
        <f>AVERAGE(J24:J28)</f>
        <v>5.6</v>
      </c>
      <c r="O28">
        <f>AVERAGE(K24:K28)</f>
        <v>38.4</v>
      </c>
      <c r="P28" s="16">
        <f>AVERAGE(M24:M28)</f>
        <v>6.1857142857142859</v>
      </c>
    </row>
    <row r="29" spans="1:16" x14ac:dyDescent="0.2">
      <c r="A29">
        <v>2007</v>
      </c>
      <c r="B29">
        <v>12</v>
      </c>
      <c r="C29">
        <v>5</v>
      </c>
      <c r="D29" t="s">
        <v>84</v>
      </c>
      <c r="E29" t="s">
        <v>85</v>
      </c>
      <c r="F29" t="s">
        <v>86</v>
      </c>
      <c r="G29">
        <v>8</v>
      </c>
      <c r="I29" s="27">
        <v>2025</v>
      </c>
      <c r="J29" s="28">
        <f t="shared" si="1"/>
        <v>4</v>
      </c>
      <c r="K29" s="28">
        <f t="shared" si="2"/>
        <v>16</v>
      </c>
      <c r="L29" s="27">
        <v>2025</v>
      </c>
      <c r="M29" s="29">
        <f t="shared" si="0"/>
        <v>4</v>
      </c>
      <c r="N29" s="28">
        <f>AVERAGE(J25:J29)</f>
        <v>6</v>
      </c>
      <c r="O29" s="28">
        <f>AVERAGE(K25:K29)</f>
        <v>39.799999999999997</v>
      </c>
      <c r="P29" s="29">
        <f>AVERAGE(M25:M29)</f>
        <v>6.0857142857142863</v>
      </c>
    </row>
    <row r="30" spans="1:16" x14ac:dyDescent="0.2">
      <c r="A30">
        <v>2008</v>
      </c>
      <c r="B30">
        <v>2</v>
      </c>
      <c r="C30">
        <v>7</v>
      </c>
      <c r="D30" t="s">
        <v>50</v>
      </c>
      <c r="E30" t="s">
        <v>87</v>
      </c>
      <c r="F30" t="s">
        <v>88</v>
      </c>
      <c r="G30">
        <v>6</v>
      </c>
      <c r="I30" s="15" t="s">
        <v>316</v>
      </c>
      <c r="J30" s="16">
        <f>AVERAGE(J2:J29)</f>
        <v>3.8571428571428572</v>
      </c>
      <c r="K30" s="16">
        <f>AVERAGE(K2:K29)</f>
        <v>31.75</v>
      </c>
      <c r="L30" s="15" t="s">
        <v>316</v>
      </c>
      <c r="M30" s="16">
        <f>AVERAGE(M2:M29)</f>
        <v>7.6344387755102048</v>
      </c>
      <c r="P30" s="16"/>
    </row>
    <row r="31" spans="1:16" x14ac:dyDescent="0.2">
      <c r="A31">
        <v>2008</v>
      </c>
      <c r="B31">
        <v>2</v>
      </c>
      <c r="C31">
        <v>14</v>
      </c>
      <c r="D31" t="s">
        <v>33</v>
      </c>
      <c r="E31" t="s">
        <v>89</v>
      </c>
      <c r="F31" t="s">
        <v>90</v>
      </c>
      <c r="G31">
        <v>5</v>
      </c>
    </row>
    <row r="32" spans="1:16" x14ac:dyDescent="0.2">
      <c r="A32">
        <v>2008</v>
      </c>
      <c r="B32">
        <v>3</v>
      </c>
      <c r="C32">
        <v>18</v>
      </c>
      <c r="D32" t="s">
        <v>64</v>
      </c>
      <c r="E32" t="s">
        <v>91</v>
      </c>
      <c r="F32" t="s">
        <v>92</v>
      </c>
      <c r="G32">
        <v>4</v>
      </c>
    </row>
    <row r="33" spans="1:7" x14ac:dyDescent="0.2">
      <c r="A33">
        <v>2008</v>
      </c>
      <c r="B33">
        <v>6</v>
      </c>
      <c r="C33">
        <v>25</v>
      </c>
      <c r="D33" t="s">
        <v>93</v>
      </c>
      <c r="E33" t="s">
        <v>94</v>
      </c>
      <c r="F33" t="s">
        <v>95</v>
      </c>
      <c r="G33">
        <v>5</v>
      </c>
    </row>
    <row r="34" spans="1:7" x14ac:dyDescent="0.2">
      <c r="A34">
        <v>2009</v>
      </c>
      <c r="B34">
        <v>3</v>
      </c>
      <c r="C34">
        <v>29</v>
      </c>
      <c r="D34" t="s">
        <v>96</v>
      </c>
      <c r="E34" t="s">
        <v>97</v>
      </c>
      <c r="F34" t="s">
        <v>98</v>
      </c>
      <c r="G34">
        <v>8</v>
      </c>
    </row>
    <row r="35" spans="1:7" x14ac:dyDescent="0.2">
      <c r="A35">
        <v>2009</v>
      </c>
      <c r="B35">
        <v>4</v>
      </c>
      <c r="C35">
        <v>3</v>
      </c>
      <c r="D35" t="s">
        <v>99</v>
      </c>
      <c r="E35" t="s">
        <v>100</v>
      </c>
      <c r="F35" t="s">
        <v>101</v>
      </c>
      <c r="G35">
        <v>13</v>
      </c>
    </row>
    <row r="36" spans="1:7" x14ac:dyDescent="0.2">
      <c r="A36">
        <v>2009</v>
      </c>
      <c r="B36">
        <v>11</v>
      </c>
      <c r="C36">
        <v>5</v>
      </c>
      <c r="D36" t="s">
        <v>21</v>
      </c>
      <c r="E36" t="s">
        <v>102</v>
      </c>
      <c r="F36" t="s">
        <v>103</v>
      </c>
      <c r="G36">
        <v>13</v>
      </c>
    </row>
    <row r="37" spans="1:7" x14ac:dyDescent="0.2">
      <c r="A37">
        <v>2009</v>
      </c>
      <c r="B37">
        <v>11</v>
      </c>
      <c r="C37">
        <v>29</v>
      </c>
      <c r="D37" t="s">
        <v>67</v>
      </c>
      <c r="E37" t="s">
        <v>104</v>
      </c>
      <c r="F37" t="s">
        <v>105</v>
      </c>
      <c r="G37">
        <v>4</v>
      </c>
    </row>
    <row r="38" spans="1:7" x14ac:dyDescent="0.2">
      <c r="A38">
        <v>2010</v>
      </c>
      <c r="B38">
        <v>6</v>
      </c>
      <c r="C38">
        <v>6</v>
      </c>
      <c r="D38" t="s">
        <v>27</v>
      </c>
      <c r="E38" t="s">
        <v>106</v>
      </c>
      <c r="F38" t="s">
        <v>107</v>
      </c>
      <c r="G38">
        <v>4</v>
      </c>
    </row>
    <row r="39" spans="1:7" x14ac:dyDescent="0.2">
      <c r="A39">
        <v>2010</v>
      </c>
      <c r="B39">
        <v>8</v>
      </c>
      <c r="C39">
        <v>3</v>
      </c>
      <c r="D39" t="s">
        <v>6</v>
      </c>
      <c r="E39" t="s">
        <v>108</v>
      </c>
      <c r="F39" t="s">
        <v>109</v>
      </c>
      <c r="G39">
        <v>8</v>
      </c>
    </row>
    <row r="40" spans="1:7" x14ac:dyDescent="0.2">
      <c r="A40">
        <v>2011</v>
      </c>
      <c r="B40">
        <v>1</v>
      </c>
      <c r="C40">
        <v>8</v>
      </c>
      <c r="D40" t="s">
        <v>110</v>
      </c>
      <c r="E40" t="s">
        <v>111</v>
      </c>
      <c r="F40" t="s">
        <v>112</v>
      </c>
      <c r="G40">
        <v>6</v>
      </c>
    </row>
    <row r="41" spans="1:7" x14ac:dyDescent="0.2">
      <c r="A41">
        <v>2011</v>
      </c>
      <c r="B41">
        <v>9</v>
      </c>
      <c r="C41">
        <v>6</v>
      </c>
      <c r="D41" t="s">
        <v>15</v>
      </c>
      <c r="E41" t="s">
        <v>113</v>
      </c>
      <c r="F41" t="s">
        <v>114</v>
      </c>
      <c r="G41">
        <v>4</v>
      </c>
    </row>
    <row r="42" spans="1:7" x14ac:dyDescent="0.2">
      <c r="A42">
        <v>2011</v>
      </c>
      <c r="B42">
        <v>10</v>
      </c>
      <c r="C42">
        <v>12</v>
      </c>
      <c r="D42" t="s">
        <v>64</v>
      </c>
      <c r="E42" t="s">
        <v>115</v>
      </c>
      <c r="F42" t="s">
        <v>116</v>
      </c>
      <c r="G42">
        <v>8</v>
      </c>
    </row>
    <row r="43" spans="1:7" x14ac:dyDescent="0.2">
      <c r="A43">
        <v>2012</v>
      </c>
      <c r="B43">
        <v>2</v>
      </c>
      <c r="C43">
        <v>20</v>
      </c>
      <c r="D43" t="s">
        <v>18</v>
      </c>
      <c r="E43" t="s">
        <v>117</v>
      </c>
      <c r="F43" t="s">
        <v>118</v>
      </c>
      <c r="G43">
        <v>4</v>
      </c>
    </row>
    <row r="44" spans="1:7" x14ac:dyDescent="0.2">
      <c r="A44">
        <v>2012</v>
      </c>
      <c r="B44">
        <v>4</v>
      </c>
      <c r="C44">
        <v>2</v>
      </c>
      <c r="D44" t="s">
        <v>64</v>
      </c>
      <c r="E44" t="s">
        <v>119</v>
      </c>
      <c r="F44" t="s">
        <v>120</v>
      </c>
      <c r="G44">
        <v>7</v>
      </c>
    </row>
    <row r="45" spans="1:7" x14ac:dyDescent="0.2">
      <c r="A45">
        <v>2012</v>
      </c>
      <c r="B45">
        <v>5</v>
      </c>
      <c r="C45">
        <v>30</v>
      </c>
      <c r="D45" t="s">
        <v>67</v>
      </c>
      <c r="E45" t="s">
        <v>121</v>
      </c>
      <c r="F45" t="s">
        <v>122</v>
      </c>
      <c r="G45">
        <v>5</v>
      </c>
    </row>
    <row r="46" spans="1:7" x14ac:dyDescent="0.2">
      <c r="A46">
        <v>2012</v>
      </c>
      <c r="B46">
        <v>7</v>
      </c>
      <c r="C46">
        <v>20</v>
      </c>
      <c r="D46" t="s">
        <v>12</v>
      </c>
      <c r="E46" t="s">
        <v>123</v>
      </c>
      <c r="F46" t="s">
        <v>124</v>
      </c>
      <c r="G46">
        <v>12</v>
      </c>
    </row>
    <row r="47" spans="1:7" x14ac:dyDescent="0.2">
      <c r="A47">
        <v>2012</v>
      </c>
      <c r="B47">
        <v>8</v>
      </c>
      <c r="C47">
        <v>5</v>
      </c>
      <c r="D47" t="s">
        <v>53</v>
      </c>
      <c r="E47" t="s">
        <v>125</v>
      </c>
      <c r="F47" t="s">
        <v>126</v>
      </c>
      <c r="G47">
        <v>6</v>
      </c>
    </row>
    <row r="48" spans="1:7" x14ac:dyDescent="0.2">
      <c r="A48">
        <v>2012</v>
      </c>
      <c r="B48">
        <v>9</v>
      </c>
      <c r="C48">
        <v>27</v>
      </c>
      <c r="D48" t="s">
        <v>61</v>
      </c>
      <c r="E48" t="s">
        <v>127</v>
      </c>
      <c r="F48" t="s">
        <v>128</v>
      </c>
      <c r="G48">
        <v>6</v>
      </c>
    </row>
    <row r="49" spans="1:7" x14ac:dyDescent="0.2">
      <c r="A49">
        <v>2012</v>
      </c>
      <c r="B49">
        <v>12</v>
      </c>
      <c r="C49">
        <v>14</v>
      </c>
      <c r="D49" t="s">
        <v>6</v>
      </c>
      <c r="E49" t="s">
        <v>129</v>
      </c>
      <c r="F49" t="s">
        <v>130</v>
      </c>
      <c r="G49">
        <v>26</v>
      </c>
    </row>
    <row r="50" spans="1:7" x14ac:dyDescent="0.2">
      <c r="A50">
        <v>2013</v>
      </c>
      <c r="B50">
        <v>5</v>
      </c>
      <c r="C50">
        <v>4</v>
      </c>
      <c r="D50" t="s">
        <v>131</v>
      </c>
      <c r="E50" t="s">
        <v>132</v>
      </c>
      <c r="F50" t="s">
        <v>133</v>
      </c>
      <c r="G50">
        <v>4</v>
      </c>
    </row>
    <row r="51" spans="1:7" x14ac:dyDescent="0.2">
      <c r="A51">
        <v>2013</v>
      </c>
      <c r="B51">
        <v>9</v>
      </c>
      <c r="C51">
        <v>16</v>
      </c>
      <c r="D51" t="s">
        <v>134</v>
      </c>
      <c r="E51" t="s">
        <v>67</v>
      </c>
      <c r="F51" t="s">
        <v>135</v>
      </c>
      <c r="G51">
        <v>12</v>
      </c>
    </row>
    <row r="52" spans="1:7" x14ac:dyDescent="0.2">
      <c r="A52">
        <v>2014</v>
      </c>
      <c r="B52">
        <v>2</v>
      </c>
      <c r="C52">
        <v>20</v>
      </c>
      <c r="D52" t="s">
        <v>64</v>
      </c>
      <c r="E52" t="s">
        <v>136</v>
      </c>
      <c r="F52" t="s">
        <v>137</v>
      </c>
      <c r="G52">
        <v>4</v>
      </c>
    </row>
    <row r="53" spans="1:7" x14ac:dyDescent="0.2">
      <c r="A53">
        <v>2014</v>
      </c>
      <c r="B53">
        <v>10</v>
      </c>
      <c r="C53">
        <v>24</v>
      </c>
      <c r="D53" t="s">
        <v>67</v>
      </c>
      <c r="E53" t="s">
        <v>138</v>
      </c>
      <c r="F53" t="s">
        <v>139</v>
      </c>
      <c r="G53">
        <v>4</v>
      </c>
    </row>
    <row r="54" spans="1:7" x14ac:dyDescent="0.2">
      <c r="A54">
        <v>2015</v>
      </c>
      <c r="B54">
        <v>6</v>
      </c>
      <c r="C54">
        <v>17</v>
      </c>
      <c r="D54" t="s">
        <v>140</v>
      </c>
      <c r="E54" t="s">
        <v>141</v>
      </c>
      <c r="F54" t="s">
        <v>142</v>
      </c>
      <c r="G54">
        <v>9</v>
      </c>
    </row>
    <row r="55" spans="1:7" x14ac:dyDescent="0.2">
      <c r="A55">
        <v>2015</v>
      </c>
      <c r="B55">
        <v>7</v>
      </c>
      <c r="C55">
        <v>16</v>
      </c>
      <c r="D55" t="s">
        <v>143</v>
      </c>
      <c r="E55" t="s">
        <v>144</v>
      </c>
      <c r="F55" t="s">
        <v>145</v>
      </c>
      <c r="G55">
        <v>5</v>
      </c>
    </row>
    <row r="56" spans="1:7" x14ac:dyDescent="0.2">
      <c r="A56">
        <v>2015</v>
      </c>
      <c r="B56">
        <v>10</v>
      </c>
      <c r="C56">
        <v>1</v>
      </c>
      <c r="D56" t="s">
        <v>146</v>
      </c>
      <c r="E56" t="s">
        <v>147</v>
      </c>
      <c r="F56" t="s">
        <v>148</v>
      </c>
      <c r="G56">
        <v>9</v>
      </c>
    </row>
    <row r="57" spans="1:7" x14ac:dyDescent="0.2">
      <c r="A57">
        <v>2015</v>
      </c>
      <c r="B57">
        <v>12</v>
      </c>
      <c r="C57">
        <v>2</v>
      </c>
      <c r="D57" t="s">
        <v>64</v>
      </c>
      <c r="E57" t="s">
        <v>149</v>
      </c>
      <c r="F57" t="s">
        <v>150</v>
      </c>
      <c r="G57">
        <v>14</v>
      </c>
    </row>
    <row r="58" spans="1:7" x14ac:dyDescent="0.2">
      <c r="A58">
        <v>2016</v>
      </c>
      <c r="B58">
        <v>2</v>
      </c>
      <c r="C58">
        <v>20</v>
      </c>
      <c r="D58" t="s">
        <v>151</v>
      </c>
      <c r="E58" t="s">
        <v>152</v>
      </c>
      <c r="F58" t="s">
        <v>153</v>
      </c>
      <c r="G58">
        <v>6</v>
      </c>
    </row>
    <row r="59" spans="1:7" x14ac:dyDescent="0.2">
      <c r="A59">
        <v>2016</v>
      </c>
      <c r="B59">
        <v>6</v>
      </c>
      <c r="C59">
        <v>12</v>
      </c>
      <c r="D59" t="s">
        <v>27</v>
      </c>
      <c r="E59" t="s">
        <v>154</v>
      </c>
      <c r="F59" t="s">
        <v>155</v>
      </c>
      <c r="G59">
        <v>49</v>
      </c>
    </row>
    <row r="60" spans="1:7" x14ac:dyDescent="0.2">
      <c r="A60">
        <v>2016</v>
      </c>
      <c r="B60">
        <v>7</v>
      </c>
      <c r="C60">
        <v>7</v>
      </c>
      <c r="D60" t="s">
        <v>21</v>
      </c>
      <c r="E60" t="s">
        <v>156</v>
      </c>
      <c r="F60" t="s">
        <v>157</v>
      </c>
      <c r="G60">
        <v>5</v>
      </c>
    </row>
    <row r="61" spans="1:7" x14ac:dyDescent="0.2">
      <c r="A61">
        <v>2016</v>
      </c>
      <c r="B61">
        <v>9</v>
      </c>
      <c r="C61">
        <v>23</v>
      </c>
      <c r="D61" t="s">
        <v>67</v>
      </c>
      <c r="E61" t="s">
        <v>158</v>
      </c>
      <c r="F61" t="s">
        <v>159</v>
      </c>
      <c r="G61">
        <v>5</v>
      </c>
    </row>
    <row r="62" spans="1:7" x14ac:dyDescent="0.2">
      <c r="A62">
        <v>2017</v>
      </c>
      <c r="B62">
        <v>1</v>
      </c>
      <c r="C62">
        <v>6</v>
      </c>
      <c r="D62" t="s">
        <v>27</v>
      </c>
      <c r="E62" t="s">
        <v>160</v>
      </c>
      <c r="F62" t="s">
        <v>161</v>
      </c>
      <c r="G62">
        <v>5</v>
      </c>
    </row>
    <row r="63" spans="1:7" x14ac:dyDescent="0.2">
      <c r="A63">
        <v>2017</v>
      </c>
      <c r="B63">
        <v>6</v>
      </c>
      <c r="C63">
        <v>5</v>
      </c>
      <c r="D63" t="s">
        <v>27</v>
      </c>
      <c r="E63" t="s">
        <v>154</v>
      </c>
      <c r="F63" t="s">
        <v>162</v>
      </c>
      <c r="G63">
        <v>5</v>
      </c>
    </row>
    <row r="64" spans="1:7" x14ac:dyDescent="0.2">
      <c r="A64">
        <v>2017</v>
      </c>
      <c r="B64">
        <v>10</v>
      </c>
      <c r="C64">
        <v>1</v>
      </c>
      <c r="D64" t="s">
        <v>15</v>
      </c>
      <c r="E64" t="s">
        <v>16</v>
      </c>
      <c r="F64" t="s">
        <v>163</v>
      </c>
      <c r="G64">
        <v>58</v>
      </c>
    </row>
    <row r="65" spans="1:7" x14ac:dyDescent="0.2">
      <c r="A65">
        <v>2017</v>
      </c>
      <c r="B65">
        <v>11</v>
      </c>
      <c r="C65">
        <v>5</v>
      </c>
      <c r="D65" t="s">
        <v>21</v>
      </c>
      <c r="E65" t="s">
        <v>164</v>
      </c>
      <c r="F65" t="s">
        <v>165</v>
      </c>
      <c r="G65">
        <v>26</v>
      </c>
    </row>
    <row r="66" spans="1:7" x14ac:dyDescent="0.2">
      <c r="A66">
        <v>2018</v>
      </c>
      <c r="B66">
        <v>1</v>
      </c>
      <c r="C66">
        <v>28</v>
      </c>
      <c r="D66" t="s">
        <v>73</v>
      </c>
      <c r="E66" t="s">
        <v>166</v>
      </c>
      <c r="F66" t="s">
        <v>167</v>
      </c>
      <c r="G66">
        <v>4</v>
      </c>
    </row>
    <row r="67" spans="1:7" x14ac:dyDescent="0.2">
      <c r="A67">
        <v>2018</v>
      </c>
      <c r="B67">
        <v>2</v>
      </c>
      <c r="C67">
        <v>14</v>
      </c>
      <c r="D67" t="s">
        <v>27</v>
      </c>
      <c r="E67" t="s">
        <v>168</v>
      </c>
      <c r="F67" t="s">
        <v>169</v>
      </c>
      <c r="G67">
        <v>17</v>
      </c>
    </row>
    <row r="68" spans="1:7" x14ac:dyDescent="0.2">
      <c r="A68">
        <v>2018</v>
      </c>
      <c r="B68">
        <v>4</v>
      </c>
      <c r="C68">
        <v>22</v>
      </c>
      <c r="D68" t="s">
        <v>143</v>
      </c>
      <c r="E68" t="s">
        <v>170</v>
      </c>
      <c r="F68" t="s">
        <v>171</v>
      </c>
      <c r="G68">
        <v>4</v>
      </c>
    </row>
    <row r="69" spans="1:7" x14ac:dyDescent="0.2">
      <c r="A69">
        <v>2018</v>
      </c>
      <c r="B69">
        <v>5</v>
      </c>
      <c r="C69">
        <v>18</v>
      </c>
      <c r="D69" t="s">
        <v>21</v>
      </c>
      <c r="E69" t="s">
        <v>172</v>
      </c>
      <c r="F69" t="s">
        <v>173</v>
      </c>
      <c r="G69">
        <v>10</v>
      </c>
    </row>
    <row r="70" spans="1:7" x14ac:dyDescent="0.2">
      <c r="A70">
        <v>2018</v>
      </c>
      <c r="B70">
        <v>6</v>
      </c>
      <c r="C70">
        <v>28</v>
      </c>
      <c r="D70" t="s">
        <v>174</v>
      </c>
      <c r="E70" t="s">
        <v>175</v>
      </c>
      <c r="F70" t="s">
        <v>176</v>
      </c>
      <c r="G70">
        <v>5</v>
      </c>
    </row>
    <row r="71" spans="1:7" x14ac:dyDescent="0.2">
      <c r="A71">
        <v>2018</v>
      </c>
      <c r="B71">
        <v>10</v>
      </c>
      <c r="C71">
        <v>27</v>
      </c>
      <c r="D71" t="s">
        <v>73</v>
      </c>
      <c r="E71" t="s">
        <v>177</v>
      </c>
      <c r="F71" t="s">
        <v>178</v>
      </c>
      <c r="G71">
        <v>11</v>
      </c>
    </row>
    <row r="72" spans="1:7" x14ac:dyDescent="0.2">
      <c r="A72">
        <v>2018</v>
      </c>
      <c r="B72">
        <v>11</v>
      </c>
      <c r="C72">
        <v>7</v>
      </c>
      <c r="D72" t="s">
        <v>64</v>
      </c>
      <c r="E72" t="s">
        <v>179</v>
      </c>
      <c r="F72" t="s">
        <v>180</v>
      </c>
      <c r="G72">
        <v>11</v>
      </c>
    </row>
    <row r="73" spans="1:7" x14ac:dyDescent="0.2">
      <c r="A73">
        <v>2019</v>
      </c>
      <c r="B73">
        <v>1</v>
      </c>
      <c r="C73">
        <v>23</v>
      </c>
      <c r="D73" t="s">
        <v>27</v>
      </c>
      <c r="E73" t="s">
        <v>181</v>
      </c>
      <c r="F73" t="s">
        <v>182</v>
      </c>
      <c r="G73">
        <v>5</v>
      </c>
    </row>
    <row r="74" spans="1:7" x14ac:dyDescent="0.2">
      <c r="A74">
        <v>2019</v>
      </c>
      <c r="B74">
        <v>2</v>
      </c>
      <c r="C74">
        <v>15</v>
      </c>
      <c r="D74" t="s">
        <v>33</v>
      </c>
      <c r="E74" t="s">
        <v>123</v>
      </c>
      <c r="F74" t="s">
        <v>183</v>
      </c>
      <c r="G74">
        <v>5</v>
      </c>
    </row>
    <row r="75" spans="1:7" x14ac:dyDescent="0.2">
      <c r="A75">
        <v>2019</v>
      </c>
      <c r="B75">
        <v>5</v>
      </c>
      <c r="C75">
        <v>31</v>
      </c>
      <c r="D75" t="s">
        <v>79</v>
      </c>
      <c r="E75" t="s">
        <v>184</v>
      </c>
      <c r="F75" t="s">
        <v>185</v>
      </c>
      <c r="G75">
        <v>12</v>
      </c>
    </row>
    <row r="76" spans="1:7" x14ac:dyDescent="0.2">
      <c r="A76">
        <v>2019</v>
      </c>
      <c r="B76">
        <v>8</v>
      </c>
      <c r="C76">
        <v>3</v>
      </c>
      <c r="D76" t="s">
        <v>21</v>
      </c>
      <c r="E76" t="s">
        <v>186</v>
      </c>
      <c r="F76" t="s">
        <v>187</v>
      </c>
      <c r="G76">
        <v>23</v>
      </c>
    </row>
    <row r="77" spans="1:7" x14ac:dyDescent="0.2">
      <c r="A77">
        <v>2019</v>
      </c>
      <c r="B77">
        <v>8</v>
      </c>
      <c r="C77">
        <v>4</v>
      </c>
      <c r="D77" t="s">
        <v>56</v>
      </c>
      <c r="E77" t="s">
        <v>188</v>
      </c>
      <c r="F77" t="s">
        <v>189</v>
      </c>
      <c r="G77">
        <v>9</v>
      </c>
    </row>
    <row r="78" spans="1:7" x14ac:dyDescent="0.2">
      <c r="A78">
        <v>2020</v>
      </c>
      <c r="B78">
        <v>2</v>
      </c>
      <c r="C78">
        <v>26</v>
      </c>
      <c r="D78" t="s">
        <v>53</v>
      </c>
      <c r="E78" t="s">
        <v>190</v>
      </c>
      <c r="F78" t="s">
        <v>191</v>
      </c>
      <c r="G78">
        <v>5</v>
      </c>
    </row>
    <row r="79" spans="1:7" x14ac:dyDescent="0.2">
      <c r="A79">
        <v>2020</v>
      </c>
      <c r="B79">
        <v>3</v>
      </c>
      <c r="C79">
        <v>15</v>
      </c>
      <c r="D79" t="s">
        <v>50</v>
      </c>
      <c r="E79" t="s">
        <v>192</v>
      </c>
      <c r="F79" t="s">
        <v>193</v>
      </c>
      <c r="G79">
        <v>4</v>
      </c>
    </row>
    <row r="80" spans="1:7" x14ac:dyDescent="0.2">
      <c r="A80">
        <v>2021</v>
      </c>
      <c r="B80">
        <v>3</v>
      </c>
      <c r="C80">
        <v>16</v>
      </c>
      <c r="D80" t="s">
        <v>18</v>
      </c>
      <c r="E80" t="s">
        <v>194</v>
      </c>
      <c r="F80" t="s">
        <v>195</v>
      </c>
      <c r="G80">
        <v>8</v>
      </c>
    </row>
    <row r="81" spans="1:7" x14ac:dyDescent="0.2">
      <c r="A81">
        <v>2021</v>
      </c>
      <c r="B81">
        <v>3</v>
      </c>
      <c r="C81">
        <v>22</v>
      </c>
      <c r="D81" t="s">
        <v>12</v>
      </c>
      <c r="E81" t="s">
        <v>196</v>
      </c>
      <c r="F81" t="s">
        <v>197</v>
      </c>
      <c r="G81">
        <v>10</v>
      </c>
    </row>
    <row r="82" spans="1:7" x14ac:dyDescent="0.2">
      <c r="A82">
        <v>2021</v>
      </c>
      <c r="B82">
        <v>3</v>
      </c>
      <c r="C82">
        <v>31</v>
      </c>
      <c r="D82" t="s">
        <v>64</v>
      </c>
      <c r="E82" t="s">
        <v>198</v>
      </c>
      <c r="F82" t="s">
        <v>199</v>
      </c>
      <c r="G82">
        <v>4</v>
      </c>
    </row>
    <row r="83" spans="1:7" x14ac:dyDescent="0.2">
      <c r="A83">
        <v>2021</v>
      </c>
      <c r="B83">
        <v>4</v>
      </c>
      <c r="C83">
        <v>15</v>
      </c>
      <c r="D83" t="s">
        <v>36</v>
      </c>
      <c r="E83" t="s">
        <v>200</v>
      </c>
      <c r="F83" t="s">
        <v>201</v>
      </c>
      <c r="G83">
        <v>8</v>
      </c>
    </row>
    <row r="84" spans="1:7" x14ac:dyDescent="0.2">
      <c r="A84">
        <v>2021</v>
      </c>
      <c r="B84">
        <v>5</v>
      </c>
      <c r="C84">
        <v>26</v>
      </c>
      <c r="D84" t="s">
        <v>64</v>
      </c>
      <c r="E84" t="s">
        <v>202</v>
      </c>
      <c r="F84" t="s">
        <v>203</v>
      </c>
      <c r="G84">
        <v>9</v>
      </c>
    </row>
    <row r="85" spans="1:7" x14ac:dyDescent="0.2">
      <c r="A85">
        <v>2021</v>
      </c>
      <c r="B85">
        <v>9</v>
      </c>
      <c r="C85">
        <v>12</v>
      </c>
      <c r="D85" t="s">
        <v>61</v>
      </c>
      <c r="E85" t="s">
        <v>204</v>
      </c>
      <c r="F85" t="s">
        <v>205</v>
      </c>
      <c r="G85">
        <v>4</v>
      </c>
    </row>
    <row r="86" spans="1:7" x14ac:dyDescent="0.2">
      <c r="A86">
        <v>2021</v>
      </c>
      <c r="B86">
        <v>10</v>
      </c>
      <c r="C86">
        <v>21</v>
      </c>
      <c r="D86" t="s">
        <v>67</v>
      </c>
      <c r="E86" t="s">
        <v>206</v>
      </c>
      <c r="F86" t="s">
        <v>207</v>
      </c>
      <c r="G86">
        <v>4</v>
      </c>
    </row>
    <row r="87" spans="1:7" x14ac:dyDescent="0.2">
      <c r="A87">
        <v>2021</v>
      </c>
      <c r="B87">
        <v>11</v>
      </c>
      <c r="C87">
        <v>30</v>
      </c>
      <c r="D87" t="s">
        <v>151</v>
      </c>
      <c r="E87" t="s">
        <v>208</v>
      </c>
      <c r="F87" t="s">
        <v>209</v>
      </c>
      <c r="G87">
        <v>4</v>
      </c>
    </row>
    <row r="88" spans="1:7" x14ac:dyDescent="0.2">
      <c r="A88">
        <v>2022</v>
      </c>
      <c r="B88">
        <v>2</v>
      </c>
      <c r="C88">
        <v>28</v>
      </c>
      <c r="D88" t="s">
        <v>64</v>
      </c>
      <c r="E88" t="s">
        <v>210</v>
      </c>
      <c r="F88" t="s">
        <v>211</v>
      </c>
      <c r="G88">
        <v>4</v>
      </c>
    </row>
    <row r="89" spans="1:7" x14ac:dyDescent="0.2">
      <c r="A89">
        <v>2022</v>
      </c>
      <c r="B89">
        <v>5</v>
      </c>
      <c r="C89">
        <v>14</v>
      </c>
      <c r="D89" t="s">
        <v>99</v>
      </c>
      <c r="E89" t="s">
        <v>212</v>
      </c>
      <c r="F89" t="s">
        <v>213</v>
      </c>
      <c r="G89">
        <v>10</v>
      </c>
    </row>
    <row r="90" spans="1:7" x14ac:dyDescent="0.2">
      <c r="A90">
        <v>2022</v>
      </c>
      <c r="B90">
        <v>5</v>
      </c>
      <c r="C90">
        <v>24</v>
      </c>
      <c r="D90" t="s">
        <v>21</v>
      </c>
      <c r="E90" t="s">
        <v>214</v>
      </c>
      <c r="F90" t="s">
        <v>215</v>
      </c>
      <c r="G90">
        <v>21</v>
      </c>
    </row>
    <row r="91" spans="1:7" x14ac:dyDescent="0.2">
      <c r="A91">
        <v>2022</v>
      </c>
      <c r="B91">
        <v>6</v>
      </c>
      <c r="C91">
        <v>1</v>
      </c>
      <c r="D91" t="s">
        <v>216</v>
      </c>
      <c r="E91" t="s">
        <v>217</v>
      </c>
      <c r="F91" t="s">
        <v>218</v>
      </c>
      <c r="G91">
        <v>4</v>
      </c>
    </row>
    <row r="92" spans="1:7" x14ac:dyDescent="0.2">
      <c r="A92">
        <v>2022</v>
      </c>
      <c r="B92">
        <v>7</v>
      </c>
      <c r="C92">
        <v>4</v>
      </c>
      <c r="D92" t="s">
        <v>33</v>
      </c>
      <c r="E92" t="s">
        <v>219</v>
      </c>
      <c r="F92" t="s">
        <v>220</v>
      </c>
      <c r="G92">
        <v>7</v>
      </c>
    </row>
    <row r="93" spans="1:7" x14ac:dyDescent="0.2">
      <c r="A93">
        <v>2022</v>
      </c>
      <c r="B93">
        <v>10</v>
      </c>
      <c r="C93">
        <v>13</v>
      </c>
      <c r="D93" t="s">
        <v>96</v>
      </c>
      <c r="E93" t="s">
        <v>221</v>
      </c>
      <c r="F93" t="s">
        <v>222</v>
      </c>
      <c r="G93">
        <v>4</v>
      </c>
    </row>
    <row r="94" spans="1:7" x14ac:dyDescent="0.2">
      <c r="A94">
        <v>2022</v>
      </c>
      <c r="B94">
        <v>11</v>
      </c>
      <c r="C94">
        <v>19</v>
      </c>
      <c r="D94" t="s">
        <v>12</v>
      </c>
      <c r="E94" t="s">
        <v>223</v>
      </c>
      <c r="F94" t="s">
        <v>224</v>
      </c>
      <c r="G94">
        <v>5</v>
      </c>
    </row>
    <row r="95" spans="1:7" x14ac:dyDescent="0.2">
      <c r="A95">
        <v>2022</v>
      </c>
      <c r="B95">
        <v>11</v>
      </c>
      <c r="C95">
        <v>22</v>
      </c>
      <c r="D95" t="s">
        <v>79</v>
      </c>
      <c r="E95" t="s">
        <v>225</v>
      </c>
      <c r="F95" t="s">
        <v>226</v>
      </c>
      <c r="G95">
        <v>6</v>
      </c>
    </row>
    <row r="96" spans="1:7" x14ac:dyDescent="0.2">
      <c r="A96">
        <v>2023</v>
      </c>
      <c r="B96">
        <v>1</v>
      </c>
      <c r="C96">
        <v>21</v>
      </c>
      <c r="D96" t="s">
        <v>64</v>
      </c>
      <c r="E96" t="s">
        <v>227</v>
      </c>
      <c r="F96" t="s">
        <v>228</v>
      </c>
      <c r="G96">
        <v>11</v>
      </c>
    </row>
    <row r="97" spans="1:7" x14ac:dyDescent="0.2">
      <c r="A97">
        <v>2023</v>
      </c>
      <c r="B97">
        <v>1</v>
      </c>
      <c r="C97">
        <v>23</v>
      </c>
      <c r="D97" t="s">
        <v>64</v>
      </c>
      <c r="E97" t="s">
        <v>229</v>
      </c>
      <c r="F97" t="s">
        <v>230</v>
      </c>
      <c r="G97">
        <v>7</v>
      </c>
    </row>
    <row r="98" spans="1:7" x14ac:dyDescent="0.2">
      <c r="A98">
        <v>2023</v>
      </c>
      <c r="B98">
        <v>3</v>
      </c>
      <c r="C98">
        <v>27</v>
      </c>
      <c r="D98" t="s">
        <v>143</v>
      </c>
      <c r="E98" t="s">
        <v>231</v>
      </c>
      <c r="F98" t="s">
        <v>232</v>
      </c>
      <c r="G98">
        <v>6</v>
      </c>
    </row>
    <row r="99" spans="1:7" x14ac:dyDescent="0.2">
      <c r="A99">
        <v>2023</v>
      </c>
      <c r="B99">
        <v>4</v>
      </c>
      <c r="C99">
        <v>10</v>
      </c>
      <c r="D99" t="s">
        <v>93</v>
      </c>
      <c r="E99" t="s">
        <v>233</v>
      </c>
      <c r="F99" t="s">
        <v>234</v>
      </c>
      <c r="G99">
        <v>5</v>
      </c>
    </row>
    <row r="100" spans="1:7" x14ac:dyDescent="0.2">
      <c r="A100">
        <v>2023</v>
      </c>
      <c r="B100">
        <v>5</v>
      </c>
      <c r="C100">
        <v>6</v>
      </c>
      <c r="D100" t="s">
        <v>21</v>
      </c>
      <c r="E100" t="s">
        <v>235</v>
      </c>
      <c r="F100" t="s">
        <v>236</v>
      </c>
      <c r="G100">
        <v>8</v>
      </c>
    </row>
    <row r="101" spans="1:7" x14ac:dyDescent="0.2">
      <c r="A101">
        <v>2023</v>
      </c>
      <c r="B101">
        <v>7</v>
      </c>
      <c r="C101">
        <v>3</v>
      </c>
      <c r="D101" t="s">
        <v>73</v>
      </c>
      <c r="E101" t="s">
        <v>237</v>
      </c>
      <c r="F101" t="s">
        <v>238</v>
      </c>
      <c r="G101">
        <v>4</v>
      </c>
    </row>
    <row r="102" spans="1:7" x14ac:dyDescent="0.2">
      <c r="A102">
        <v>2023</v>
      </c>
      <c r="B102">
        <v>10</v>
      </c>
      <c r="C102">
        <v>25</v>
      </c>
      <c r="D102" t="s">
        <v>239</v>
      </c>
      <c r="E102" t="s">
        <v>240</v>
      </c>
      <c r="F102" t="s">
        <v>241</v>
      </c>
      <c r="G102">
        <v>18</v>
      </c>
    </row>
    <row r="103" spans="1:7" x14ac:dyDescent="0.2">
      <c r="A103">
        <v>2024</v>
      </c>
      <c r="B103">
        <v>6</v>
      </c>
      <c r="C103">
        <v>21</v>
      </c>
      <c r="D103" t="s">
        <v>9</v>
      </c>
      <c r="E103" t="s">
        <v>242</v>
      </c>
      <c r="F103" t="s">
        <v>243</v>
      </c>
      <c r="G103">
        <v>4</v>
      </c>
    </row>
    <row r="104" spans="1:7" x14ac:dyDescent="0.2">
      <c r="A104">
        <v>2024</v>
      </c>
      <c r="B104">
        <v>9</v>
      </c>
      <c r="C104">
        <v>2</v>
      </c>
      <c r="D104" t="s">
        <v>33</v>
      </c>
      <c r="E104" t="s">
        <v>244</v>
      </c>
      <c r="F104" t="s">
        <v>245</v>
      </c>
      <c r="G104">
        <v>4</v>
      </c>
    </row>
    <row r="105" spans="1:7" x14ac:dyDescent="0.2">
      <c r="A105">
        <v>2024</v>
      </c>
      <c r="B105">
        <v>9</v>
      </c>
      <c r="C105">
        <v>4</v>
      </c>
      <c r="D105" t="s">
        <v>18</v>
      </c>
      <c r="E105" t="s">
        <v>246</v>
      </c>
      <c r="F105" t="s">
        <v>247</v>
      </c>
      <c r="G105">
        <v>4</v>
      </c>
    </row>
    <row r="106" spans="1:7" x14ac:dyDescent="0.2">
      <c r="A106" s="25">
        <v>2025</v>
      </c>
      <c r="B106" s="25">
        <v>1</v>
      </c>
      <c r="C106" s="25">
        <v>27</v>
      </c>
      <c r="D106" s="25" t="s">
        <v>131</v>
      </c>
      <c r="E106" s="25" t="s">
        <v>599</v>
      </c>
      <c r="F106" s="25" t="s">
        <v>600</v>
      </c>
      <c r="G106" s="25">
        <v>4</v>
      </c>
    </row>
    <row r="107" spans="1:7" x14ac:dyDescent="0.2">
      <c r="A107" s="25">
        <v>2025</v>
      </c>
      <c r="B107" s="25">
        <v>7</v>
      </c>
      <c r="C107" s="25">
        <v>28</v>
      </c>
      <c r="D107" s="25" t="s">
        <v>99</v>
      </c>
      <c r="E107" s="25" t="s">
        <v>601</v>
      </c>
      <c r="F107" s="25" t="s">
        <v>602</v>
      </c>
      <c r="G107" s="25">
        <v>4</v>
      </c>
    </row>
    <row r="108" spans="1:7" x14ac:dyDescent="0.2">
      <c r="A108" s="25">
        <v>2025</v>
      </c>
      <c r="B108" s="25">
        <v>7</v>
      </c>
      <c r="C108" s="25">
        <v>29</v>
      </c>
      <c r="D108" s="25" t="s">
        <v>143</v>
      </c>
      <c r="E108" s="25" t="s">
        <v>603</v>
      </c>
      <c r="F108" s="25" t="s">
        <v>604</v>
      </c>
      <c r="G108" s="25">
        <v>4</v>
      </c>
    </row>
    <row r="109" spans="1:7" x14ac:dyDescent="0.2">
      <c r="A109" s="25">
        <v>2025</v>
      </c>
      <c r="B109" s="25">
        <v>8</v>
      </c>
      <c r="C109" s="25">
        <v>1</v>
      </c>
      <c r="D109" s="25" t="s">
        <v>324</v>
      </c>
      <c r="E109" s="25" t="s">
        <v>605</v>
      </c>
      <c r="F109" s="25" t="s">
        <v>606</v>
      </c>
      <c r="G109" s="25">
        <v>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E3B22-B21D-D04B-987B-F6A4BC5ADE79}">
  <dimension ref="A1:AL105"/>
  <sheetViews>
    <sheetView workbookViewId="0">
      <pane ySplit="1" topLeftCell="A2" activePane="bottomLeft" state="frozen"/>
      <selection activeCell="V1" sqref="V1"/>
      <selection pane="bottomLeft" activeCell="S87" sqref="S87"/>
    </sheetView>
  </sheetViews>
  <sheetFormatPr baseColWidth="10" defaultRowHeight="16" x14ac:dyDescent="0.2"/>
  <cols>
    <col min="1" max="1" width="5.1640625" bestFit="1" customWidth="1"/>
    <col min="2" max="2" width="6.5" bestFit="1" customWidth="1"/>
    <col min="3" max="3" width="4.5" bestFit="1" customWidth="1"/>
    <col min="4" max="4" width="14.6640625" bestFit="1" customWidth="1"/>
    <col min="5" max="5" width="23.5" bestFit="1" customWidth="1"/>
    <col min="6" max="6" width="28.33203125" bestFit="1" customWidth="1"/>
    <col min="8" max="8" width="5.1640625" bestFit="1" customWidth="1"/>
    <col min="9" max="9" width="6.5" bestFit="1" customWidth="1"/>
    <col min="10" max="10" width="4.5" bestFit="1" customWidth="1"/>
    <col min="11" max="11" width="14.6640625" bestFit="1" customWidth="1"/>
    <col min="12" max="12" width="23.5" bestFit="1" customWidth="1"/>
    <col min="13" max="13" width="28.33203125" bestFit="1" customWidth="1"/>
    <col min="15" max="15" width="5.1640625" bestFit="1" customWidth="1"/>
    <col min="16" max="16" width="6.5" bestFit="1" customWidth="1"/>
    <col min="17" max="17" width="4.5" bestFit="1" customWidth="1"/>
    <col min="18" max="18" width="14.6640625" bestFit="1" customWidth="1"/>
    <col min="19" max="19" width="23.5" bestFit="1" customWidth="1"/>
    <col min="20" max="20" width="28.33203125" bestFit="1" customWidth="1"/>
    <col min="22" max="22" width="14.6640625" style="13" bestFit="1" customWidth="1"/>
    <col min="23" max="23" width="14.33203125" bestFit="1" customWidth="1"/>
    <col min="25" max="26" width="10.83203125" style="13"/>
    <col min="28" max="28" width="10.83203125" style="19"/>
    <col min="30" max="31" width="10.83203125" style="13"/>
    <col min="33" max="33" width="10.83203125" style="19"/>
    <col min="35" max="36" width="10.83203125" style="13"/>
    <col min="38" max="38" width="10.83203125" style="19"/>
  </cols>
  <sheetData>
    <row r="1" spans="1:38" ht="68" x14ac:dyDescent="0.2">
      <c r="A1" s="12" t="s">
        <v>0</v>
      </c>
      <c r="B1" s="12" t="s">
        <v>1</v>
      </c>
      <c r="C1" s="12" t="s">
        <v>2</v>
      </c>
      <c r="D1" s="12" t="s">
        <v>3</v>
      </c>
      <c r="E1" s="12" t="s">
        <v>4</v>
      </c>
      <c r="F1" s="12" t="s">
        <v>5</v>
      </c>
      <c r="H1" s="12" t="s">
        <v>0</v>
      </c>
      <c r="I1" s="12" t="s">
        <v>1</v>
      </c>
      <c r="J1" s="12" t="s">
        <v>2</v>
      </c>
      <c r="K1" s="12" t="s">
        <v>3</v>
      </c>
      <c r="L1" s="12" t="s">
        <v>4</v>
      </c>
      <c r="M1" s="12" t="s">
        <v>5</v>
      </c>
      <c r="O1" s="12" t="s">
        <v>0</v>
      </c>
      <c r="P1" s="12" t="s">
        <v>1</v>
      </c>
      <c r="Q1" s="12" t="s">
        <v>2</v>
      </c>
      <c r="R1" s="12" t="s">
        <v>3</v>
      </c>
      <c r="S1" s="12" t="s">
        <v>4</v>
      </c>
      <c r="T1" s="12" t="s">
        <v>5</v>
      </c>
      <c r="V1" s="12" t="s">
        <v>3</v>
      </c>
      <c r="W1" s="12" t="s">
        <v>318</v>
      </c>
      <c r="Y1" s="12" t="s">
        <v>3</v>
      </c>
      <c r="Z1" s="12" t="s">
        <v>318</v>
      </c>
      <c r="AA1" s="12" t="s">
        <v>608</v>
      </c>
      <c r="AB1" s="17" t="s">
        <v>319</v>
      </c>
      <c r="AC1" s="12"/>
      <c r="AD1" s="12" t="s">
        <v>3</v>
      </c>
      <c r="AE1" s="12" t="s">
        <v>318</v>
      </c>
      <c r="AF1" s="12" t="s">
        <v>609</v>
      </c>
      <c r="AG1" s="17" t="s">
        <v>319</v>
      </c>
      <c r="AH1" s="12"/>
      <c r="AI1" s="12" t="s">
        <v>3</v>
      </c>
      <c r="AJ1" s="12" t="s">
        <v>318</v>
      </c>
      <c r="AK1" s="12" t="s">
        <v>610</v>
      </c>
      <c r="AL1" s="17" t="s">
        <v>319</v>
      </c>
    </row>
    <row r="2" spans="1:38" x14ac:dyDescent="0.2">
      <c r="A2" s="20">
        <v>2000</v>
      </c>
      <c r="B2" s="20">
        <v>12</v>
      </c>
      <c r="C2" s="20">
        <v>26</v>
      </c>
      <c r="D2" s="20" t="s">
        <v>30</v>
      </c>
      <c r="E2" s="20" t="s">
        <v>31</v>
      </c>
      <c r="F2" s="20" t="s">
        <v>32</v>
      </c>
      <c r="H2" s="20">
        <v>2010</v>
      </c>
      <c r="I2" s="20">
        <v>6</v>
      </c>
      <c r="J2" s="20">
        <v>6</v>
      </c>
      <c r="K2" s="20" t="s">
        <v>27</v>
      </c>
      <c r="L2" s="20" t="s">
        <v>106</v>
      </c>
      <c r="M2" s="20" t="s">
        <v>107</v>
      </c>
      <c r="O2" s="20">
        <v>2020</v>
      </c>
      <c r="P2" s="20">
        <v>2</v>
      </c>
      <c r="Q2" s="20">
        <v>26</v>
      </c>
      <c r="R2" s="20" t="s">
        <v>53</v>
      </c>
      <c r="S2" s="20" t="s">
        <v>190</v>
      </c>
      <c r="T2" s="20" t="s">
        <v>191</v>
      </c>
      <c r="V2" t="s">
        <v>39</v>
      </c>
      <c r="W2">
        <v>5031362</v>
      </c>
      <c r="Y2" s="13" t="s">
        <v>134</v>
      </c>
      <c r="Z2">
        <f>VLOOKUP(Y2,V:W,2,FALSE)</f>
        <v>670868</v>
      </c>
      <c r="AA2">
        <f>COUNTIF(D:D,Y2)</f>
        <v>1</v>
      </c>
      <c r="AB2" s="18">
        <f>AA2/Z2*1000000</f>
        <v>1.4906061997293059</v>
      </c>
      <c r="AD2" s="13" t="s">
        <v>134</v>
      </c>
      <c r="AE2">
        <f>VLOOKUP(AD2,V:W,2,FALSE)</f>
        <v>670868</v>
      </c>
      <c r="AF2">
        <f>COUNTIF(K:K,AD2)</f>
        <v>1</v>
      </c>
      <c r="AG2" s="18">
        <f>AF2/AE2*1000000</f>
        <v>1.4906061997293059</v>
      </c>
      <c r="AI2" t="s">
        <v>324</v>
      </c>
      <c r="AJ2">
        <f>VLOOKUP(AI2,V:W,2,FALSE)</f>
        <v>1087075</v>
      </c>
      <c r="AK2">
        <f>COUNTIF(R:R,AI2)</f>
        <v>1</v>
      </c>
      <c r="AL2" s="18">
        <f>AK2/AJ2*1000000</f>
        <v>0.91989973092932875</v>
      </c>
    </row>
    <row r="3" spans="1:38" x14ac:dyDescent="0.2">
      <c r="A3" s="20">
        <v>2001</v>
      </c>
      <c r="B3" s="20">
        <v>2</v>
      </c>
      <c r="C3" s="20">
        <v>5</v>
      </c>
      <c r="D3" s="20" t="s">
        <v>33</v>
      </c>
      <c r="E3" s="20" t="s">
        <v>34</v>
      </c>
      <c r="F3" s="20" t="s">
        <v>35</v>
      </c>
      <c r="H3" s="20">
        <v>2010</v>
      </c>
      <c r="I3" s="20">
        <v>8</v>
      </c>
      <c r="J3" s="20">
        <v>3</v>
      </c>
      <c r="K3" s="20" t="s">
        <v>6</v>
      </c>
      <c r="L3" s="20" t="s">
        <v>108</v>
      </c>
      <c r="M3" s="20" t="s">
        <v>109</v>
      </c>
      <c r="O3" s="20">
        <v>2020</v>
      </c>
      <c r="P3" s="20">
        <v>3</v>
      </c>
      <c r="Q3" s="20">
        <v>15</v>
      </c>
      <c r="R3" s="20" t="s">
        <v>50</v>
      </c>
      <c r="S3" s="20" t="s">
        <v>192</v>
      </c>
      <c r="T3" s="20" t="s">
        <v>193</v>
      </c>
      <c r="V3" t="s">
        <v>320</v>
      </c>
      <c r="W3">
        <v>732923</v>
      </c>
      <c r="Y3" t="s">
        <v>324</v>
      </c>
      <c r="Z3">
        <f>VLOOKUP(Y3,V:W,2,FALSE)</f>
        <v>1087075</v>
      </c>
      <c r="AA3">
        <f>COUNTIF(D:D,Y3)</f>
        <v>1</v>
      </c>
      <c r="AB3" s="18">
        <f>AA3/Z3*1000000</f>
        <v>0.91989973092932875</v>
      </c>
      <c r="AD3" t="s">
        <v>324</v>
      </c>
      <c r="AE3">
        <f>VLOOKUP(AD3,V:W,2,FALSE)</f>
        <v>1087075</v>
      </c>
      <c r="AF3">
        <f>COUNTIF(K:K,AD3)</f>
        <v>1</v>
      </c>
      <c r="AG3" s="18">
        <f>AF3/AE3*1000000</f>
        <v>0.91989973092932875</v>
      </c>
      <c r="AI3" t="s">
        <v>239</v>
      </c>
      <c r="AJ3">
        <f>VLOOKUP(AI3,V:W,2,FALSE)</f>
        <v>1363557</v>
      </c>
      <c r="AK3">
        <f>COUNTIF(R:R,AI3)</f>
        <v>1</v>
      </c>
      <c r="AL3" s="18">
        <f>AK3/AJ3*1000000</f>
        <v>0.73337601581745393</v>
      </c>
    </row>
    <row r="4" spans="1:38" x14ac:dyDescent="0.2">
      <c r="A4" s="20">
        <v>2002</v>
      </c>
      <c r="B4" s="20">
        <v>3</v>
      </c>
      <c r="C4" s="20">
        <v>22</v>
      </c>
      <c r="D4" s="20" t="s">
        <v>36</v>
      </c>
      <c r="E4" s="20" t="s">
        <v>37</v>
      </c>
      <c r="F4" s="20" t="s">
        <v>38</v>
      </c>
      <c r="H4" s="20">
        <v>2011</v>
      </c>
      <c r="I4" s="20">
        <v>1</v>
      </c>
      <c r="J4" s="20">
        <v>8</v>
      </c>
      <c r="K4" s="20" t="s">
        <v>110</v>
      </c>
      <c r="L4" s="20" t="s">
        <v>111</v>
      </c>
      <c r="M4" s="20" t="s">
        <v>112</v>
      </c>
      <c r="O4" s="20">
        <v>2021</v>
      </c>
      <c r="P4" s="20">
        <v>3</v>
      </c>
      <c r="Q4" s="20">
        <v>16</v>
      </c>
      <c r="R4" s="20" t="s">
        <v>18</v>
      </c>
      <c r="S4" s="20" t="s">
        <v>194</v>
      </c>
      <c r="T4" s="20" t="s">
        <v>195</v>
      </c>
      <c r="V4" t="s">
        <v>110</v>
      </c>
      <c r="W4">
        <v>7179943</v>
      </c>
      <c r="Y4" t="s">
        <v>53</v>
      </c>
      <c r="Z4">
        <f>VLOOKUP(Y4,V:W,2,FALSE)</f>
        <v>5896271</v>
      </c>
      <c r="AA4">
        <f>COUNTIF(D:D,Y4)</f>
        <v>5</v>
      </c>
      <c r="AB4" s="18">
        <f>AA4/Z4*1000000</f>
        <v>0.84799358781168632</v>
      </c>
      <c r="AD4" t="s">
        <v>239</v>
      </c>
      <c r="AE4">
        <f>VLOOKUP(AD4,V:W,2,FALSE)</f>
        <v>1363557</v>
      </c>
      <c r="AF4">
        <f>COUNTIF(K:K,AD4)</f>
        <v>1</v>
      </c>
      <c r="AG4" s="18">
        <f>AF4/AE4*1000000</f>
        <v>0.73337601581745393</v>
      </c>
      <c r="AI4" t="s">
        <v>12</v>
      </c>
      <c r="AJ4">
        <f>VLOOKUP(AI4,V:W,2,FALSE)</f>
        <v>5784865</v>
      </c>
      <c r="AK4">
        <f>COUNTIF(R:R,AI4)</f>
        <v>2</v>
      </c>
      <c r="AL4" s="18">
        <f>AK4/AJ4*1000000</f>
        <v>0.3457297620601345</v>
      </c>
    </row>
    <row r="5" spans="1:38" x14ac:dyDescent="0.2">
      <c r="A5" s="20">
        <v>2003</v>
      </c>
      <c r="B5" s="20">
        <v>2</v>
      </c>
      <c r="C5" s="20">
        <v>25</v>
      </c>
      <c r="D5" s="20" t="s">
        <v>39</v>
      </c>
      <c r="E5" s="20" t="s">
        <v>40</v>
      </c>
      <c r="F5" s="20" t="s">
        <v>41</v>
      </c>
      <c r="H5" s="20">
        <v>2011</v>
      </c>
      <c r="I5" s="20">
        <v>9</v>
      </c>
      <c r="J5" s="20">
        <v>6</v>
      </c>
      <c r="K5" s="20" t="s">
        <v>15</v>
      </c>
      <c r="L5" s="20" t="s">
        <v>113</v>
      </c>
      <c r="M5" s="20" t="s">
        <v>114</v>
      </c>
      <c r="O5" s="20">
        <v>2021</v>
      </c>
      <c r="P5" s="20">
        <v>3</v>
      </c>
      <c r="Q5" s="20">
        <v>22</v>
      </c>
      <c r="R5" s="20" t="s">
        <v>12</v>
      </c>
      <c r="S5" s="20" t="s">
        <v>196</v>
      </c>
      <c r="T5" s="20" t="s">
        <v>197</v>
      </c>
      <c r="V5" t="s">
        <v>9</v>
      </c>
      <c r="W5">
        <v>3014195</v>
      </c>
      <c r="Y5" t="s">
        <v>67</v>
      </c>
      <c r="Z5">
        <f>VLOOKUP(Y5,V:W,2,FALSE)</f>
        <v>7724031</v>
      </c>
      <c r="AA5">
        <f>COUNTIF(D:D,Y5)</f>
        <v>6</v>
      </c>
      <c r="AB5" s="18">
        <f>AA5/Z5*1000000</f>
        <v>0.77679646806181901</v>
      </c>
      <c r="AD5" t="s">
        <v>15</v>
      </c>
      <c r="AE5">
        <f>VLOOKUP(AD5,V:W,2,FALSE)</f>
        <v>3115648</v>
      </c>
      <c r="AF5">
        <f>COUNTIF(K:K,AD5)</f>
        <v>2</v>
      </c>
      <c r="AG5" s="18">
        <f>AF5/AE5*1000000</f>
        <v>0.64192103857688676</v>
      </c>
      <c r="AI5" t="s">
        <v>9</v>
      </c>
      <c r="AJ5">
        <f>VLOOKUP(AI5,V:W,2,FALSE)</f>
        <v>3014195</v>
      </c>
      <c r="AK5">
        <f>COUNTIF(R:R,AI5)</f>
        <v>1</v>
      </c>
      <c r="AL5" s="18">
        <f>AK5/AJ5*1000000</f>
        <v>0.33176353885531629</v>
      </c>
    </row>
    <row r="6" spans="1:38" x14ac:dyDescent="0.2">
      <c r="A6" s="20">
        <v>2003</v>
      </c>
      <c r="B6" s="20">
        <v>7</v>
      </c>
      <c r="C6" s="20">
        <v>8</v>
      </c>
      <c r="D6" s="20" t="s">
        <v>42</v>
      </c>
      <c r="E6" s="20" t="s">
        <v>43</v>
      </c>
      <c r="F6" s="20" t="s">
        <v>44</v>
      </c>
      <c r="H6" s="20">
        <v>2011</v>
      </c>
      <c r="I6" s="20">
        <v>10</v>
      </c>
      <c r="J6" s="20">
        <v>12</v>
      </c>
      <c r="K6" s="20" t="s">
        <v>64</v>
      </c>
      <c r="L6" s="20" t="s">
        <v>115</v>
      </c>
      <c r="M6" s="20" t="s">
        <v>116</v>
      </c>
      <c r="O6" s="20">
        <v>2021</v>
      </c>
      <c r="P6" s="20">
        <v>3</v>
      </c>
      <c r="Q6" s="20">
        <v>31</v>
      </c>
      <c r="R6" s="20" t="s">
        <v>64</v>
      </c>
      <c r="S6" s="20" t="s">
        <v>198</v>
      </c>
      <c r="T6" s="20" t="s">
        <v>199</v>
      </c>
      <c r="V6" t="s">
        <v>64</v>
      </c>
      <c r="W6">
        <v>39501653</v>
      </c>
      <c r="Y6" t="s">
        <v>239</v>
      </c>
      <c r="Z6">
        <f>VLOOKUP(Y6,V:W,2,FALSE)</f>
        <v>1363557</v>
      </c>
      <c r="AA6">
        <f>COUNTIF(D:D,Y6)</f>
        <v>1</v>
      </c>
      <c r="AB6" s="18">
        <f>AA6/Z6*1000000</f>
        <v>0.73337601581745393</v>
      </c>
      <c r="AD6" t="s">
        <v>131</v>
      </c>
      <c r="AE6">
        <f>VLOOKUP(AD6,V:W,2,FALSE)</f>
        <v>3281557</v>
      </c>
      <c r="AF6">
        <f>COUNTIF(K:K,AD6)</f>
        <v>2</v>
      </c>
      <c r="AG6" s="19">
        <f>AF6/AE6*1000000</f>
        <v>0.60946678665036136</v>
      </c>
      <c r="AI6" t="s">
        <v>131</v>
      </c>
      <c r="AJ6">
        <v>3281557</v>
      </c>
      <c r="AK6">
        <f>COUNTIF(R:R,AI6)</f>
        <v>1</v>
      </c>
      <c r="AL6" s="18">
        <f>AK6/AJ6*1000000</f>
        <v>0.30473339332518068</v>
      </c>
    </row>
    <row r="7" spans="1:38" x14ac:dyDescent="0.2">
      <c r="A7" s="20">
        <v>2003</v>
      </c>
      <c r="B7" s="20">
        <v>8</v>
      </c>
      <c r="C7" s="20">
        <v>27</v>
      </c>
      <c r="D7" s="20" t="s">
        <v>33</v>
      </c>
      <c r="E7" s="20" t="s">
        <v>45</v>
      </c>
      <c r="F7" s="20" t="s">
        <v>46</v>
      </c>
      <c r="H7" s="20">
        <v>2012</v>
      </c>
      <c r="I7" s="20">
        <v>2</v>
      </c>
      <c r="J7" s="20">
        <v>20</v>
      </c>
      <c r="K7" s="20" t="s">
        <v>18</v>
      </c>
      <c r="L7" s="20" t="s">
        <v>117</v>
      </c>
      <c r="M7" s="20" t="s">
        <v>118</v>
      </c>
      <c r="O7" s="20">
        <v>2021</v>
      </c>
      <c r="P7" s="20">
        <v>4</v>
      </c>
      <c r="Q7" s="20">
        <v>15</v>
      </c>
      <c r="R7" s="20" t="s">
        <v>36</v>
      </c>
      <c r="S7" s="20" t="s">
        <v>200</v>
      </c>
      <c r="T7" s="20" t="s">
        <v>201</v>
      </c>
      <c r="V7" t="s">
        <v>12</v>
      </c>
      <c r="W7">
        <v>5784865</v>
      </c>
      <c r="Y7" t="s">
        <v>12</v>
      </c>
      <c r="Z7">
        <f>VLOOKUP(Y7,V:W,2,FALSE)</f>
        <v>5784865</v>
      </c>
      <c r="AA7">
        <v>4</v>
      </c>
      <c r="AB7" s="18">
        <f>AA7/Z7*1000000</f>
        <v>0.69145952412026901</v>
      </c>
      <c r="AD7" t="s">
        <v>143</v>
      </c>
      <c r="AE7">
        <f>VLOOKUP(AD7,V:W,2,FALSE)</f>
        <v>6925619</v>
      </c>
      <c r="AF7">
        <f>COUNTIF(K:K,AD7)</f>
        <v>4</v>
      </c>
      <c r="AG7" s="18">
        <f>AF7/AE7*1000000</f>
        <v>0.57756570206937463</v>
      </c>
      <c r="AI7" t="s">
        <v>143</v>
      </c>
      <c r="AJ7">
        <f>VLOOKUP(AI7,V:W,2,FALSE)</f>
        <v>6925619</v>
      </c>
      <c r="AK7">
        <f>COUNTIF(R:R,AI7)</f>
        <v>2</v>
      </c>
      <c r="AL7" s="18">
        <f>AK7/AJ7*1000000</f>
        <v>0.28878285103468732</v>
      </c>
    </row>
    <row r="8" spans="1:38" x14ac:dyDescent="0.2">
      <c r="A8" s="20">
        <v>2003</v>
      </c>
      <c r="B8" s="20">
        <v>10</v>
      </c>
      <c r="C8" s="20">
        <v>24</v>
      </c>
      <c r="D8" s="20" t="s">
        <v>47</v>
      </c>
      <c r="E8" s="20" t="s">
        <v>48</v>
      </c>
      <c r="F8" s="20" t="s">
        <v>49</v>
      </c>
      <c r="H8" s="20">
        <v>2012</v>
      </c>
      <c r="I8" s="20">
        <v>4</v>
      </c>
      <c r="J8" s="20">
        <v>2</v>
      </c>
      <c r="K8" s="20" t="s">
        <v>64</v>
      </c>
      <c r="L8" s="20" t="s">
        <v>119</v>
      </c>
      <c r="M8" s="20" t="s">
        <v>120</v>
      </c>
      <c r="O8" s="20">
        <v>2021</v>
      </c>
      <c r="P8" s="20">
        <v>5</v>
      </c>
      <c r="Q8" s="20">
        <v>26</v>
      </c>
      <c r="R8" s="20" t="s">
        <v>64</v>
      </c>
      <c r="S8" s="20" t="s">
        <v>202</v>
      </c>
      <c r="T8" s="20" t="s">
        <v>203</v>
      </c>
      <c r="V8" t="s">
        <v>6</v>
      </c>
      <c r="W8">
        <v>3597362</v>
      </c>
      <c r="Y8" t="s">
        <v>15</v>
      </c>
      <c r="Z8">
        <f>VLOOKUP(Y8,V:W,2,FALSE)</f>
        <v>3115648</v>
      </c>
      <c r="AA8">
        <v>2</v>
      </c>
      <c r="AB8" s="18">
        <f>AA8/Z8*1000000</f>
        <v>0.64192103857688676</v>
      </c>
      <c r="AD8" t="s">
        <v>6</v>
      </c>
      <c r="AE8">
        <f>VLOOKUP(AD8,V:W,2,FALSE)</f>
        <v>3597362</v>
      </c>
      <c r="AF8">
        <f>COUNTIF(K:K,AD8)</f>
        <v>2</v>
      </c>
      <c r="AG8" s="18">
        <f>AF8/AE8*1000000</f>
        <v>0.55596295285267372</v>
      </c>
      <c r="AI8" t="s">
        <v>216</v>
      </c>
      <c r="AJ8">
        <f>VLOOKUP(AI8,V:W,2,FALSE)</f>
        <v>3964912</v>
      </c>
      <c r="AK8">
        <f>COUNTIF(R:R,AI8)</f>
        <v>1</v>
      </c>
      <c r="AL8" s="18">
        <f>AK8/AJ8*1000000</f>
        <v>0.25221240723627664</v>
      </c>
    </row>
    <row r="9" spans="1:38" x14ac:dyDescent="0.2">
      <c r="A9" s="20">
        <v>2004</v>
      </c>
      <c r="B9" s="20">
        <v>7</v>
      </c>
      <c r="C9" s="20">
        <v>2</v>
      </c>
      <c r="D9" s="20" t="s">
        <v>50</v>
      </c>
      <c r="E9" s="20" t="s">
        <v>51</v>
      </c>
      <c r="F9" s="20" t="s">
        <v>52</v>
      </c>
      <c r="H9" s="20">
        <v>2012</v>
      </c>
      <c r="I9" s="20">
        <v>5</v>
      </c>
      <c r="J9" s="20">
        <v>30</v>
      </c>
      <c r="K9" s="20" t="s">
        <v>67</v>
      </c>
      <c r="L9" s="20" t="s">
        <v>121</v>
      </c>
      <c r="M9" s="20" t="s">
        <v>122</v>
      </c>
      <c r="O9" s="20">
        <v>2021</v>
      </c>
      <c r="P9" s="20">
        <v>9</v>
      </c>
      <c r="Q9" s="20">
        <v>12</v>
      </c>
      <c r="R9" s="20" t="s">
        <v>61</v>
      </c>
      <c r="S9" s="20" t="s">
        <v>204</v>
      </c>
      <c r="T9" s="20" t="s">
        <v>205</v>
      </c>
      <c r="V9" t="s">
        <v>321</v>
      </c>
      <c r="W9">
        <v>992114</v>
      </c>
      <c r="Y9" t="s">
        <v>131</v>
      </c>
      <c r="Z9">
        <f>VLOOKUP(Y9,V:W,2,FALSE)</f>
        <v>3281557</v>
      </c>
      <c r="AA9">
        <f>COUNTIF(D:D,Y9)</f>
        <v>2</v>
      </c>
      <c r="AB9" s="19">
        <f>AA9/Z9*1000000</f>
        <v>0.60946678665036136</v>
      </c>
      <c r="AD9" t="s">
        <v>12</v>
      </c>
      <c r="AE9">
        <f>VLOOKUP(AD9,V:W,2,FALSE)</f>
        <v>5784865</v>
      </c>
      <c r="AF9">
        <f>COUNTIF(K:K,AD9)</f>
        <v>3</v>
      </c>
      <c r="AG9" s="18">
        <f>AF9/AE9*1000000</f>
        <v>0.51859464309020176</v>
      </c>
      <c r="AI9" t="s">
        <v>93</v>
      </c>
      <c r="AJ9">
        <f>VLOOKUP(AI9,V:W,2,FALSE)</f>
        <v>4507445</v>
      </c>
      <c r="AK9">
        <f>COUNTIF(R:R,AI9)</f>
        <v>1</v>
      </c>
      <c r="AL9" s="18">
        <f>AK9/AJ9*1000000</f>
        <v>0.22185517516020717</v>
      </c>
    </row>
    <row r="10" spans="1:38" x14ac:dyDescent="0.2">
      <c r="A10" s="20">
        <v>2004</v>
      </c>
      <c r="B10" s="20">
        <v>11</v>
      </c>
      <c r="C10" s="20">
        <v>21</v>
      </c>
      <c r="D10" s="20" t="s">
        <v>53</v>
      </c>
      <c r="E10" s="20" t="s">
        <v>54</v>
      </c>
      <c r="F10" s="20" t="s">
        <v>55</v>
      </c>
      <c r="H10" s="20">
        <v>2012</v>
      </c>
      <c r="I10" s="20">
        <v>7</v>
      </c>
      <c r="J10" s="20">
        <v>20</v>
      </c>
      <c r="K10" s="20" t="s">
        <v>12</v>
      </c>
      <c r="L10" s="20" t="s">
        <v>123</v>
      </c>
      <c r="M10" s="20" t="s">
        <v>124</v>
      </c>
      <c r="O10" s="20">
        <v>2021</v>
      </c>
      <c r="P10" s="20">
        <v>10</v>
      </c>
      <c r="Q10" s="20">
        <v>21</v>
      </c>
      <c r="R10" s="20" t="s">
        <v>67</v>
      </c>
      <c r="S10" s="20" t="s">
        <v>206</v>
      </c>
      <c r="T10" s="20" t="s">
        <v>207</v>
      </c>
      <c r="V10" s="13" t="s">
        <v>134</v>
      </c>
      <c r="W10">
        <v>670868</v>
      </c>
      <c r="Y10" t="s">
        <v>143</v>
      </c>
      <c r="Z10">
        <f>VLOOKUP(Y10,V:W,2,FALSE)</f>
        <v>6925619</v>
      </c>
      <c r="AA10">
        <f>COUNTIF(D:D,Y10)</f>
        <v>4</v>
      </c>
      <c r="AB10" s="18">
        <f>AA10/Z10*1000000</f>
        <v>0.57756570206937463</v>
      </c>
      <c r="AD10" t="s">
        <v>67</v>
      </c>
      <c r="AE10">
        <f>VLOOKUP(AD10,V:W,2,FALSE)</f>
        <v>7724031</v>
      </c>
      <c r="AF10">
        <f>COUNTIF(K:K,AD10)</f>
        <v>4</v>
      </c>
      <c r="AG10" s="18">
        <f>AF10/AE10*1000000</f>
        <v>0.51786431204121264</v>
      </c>
      <c r="AI10" t="s">
        <v>18</v>
      </c>
      <c r="AJ10">
        <f>VLOOKUP(AI10,V:W,2,FALSE)</f>
        <v>10729828</v>
      </c>
      <c r="AK10">
        <f>COUNTIF(R:R,AI10)</f>
        <v>2</v>
      </c>
      <c r="AL10" s="18">
        <f>AK10/AJ10*1000000</f>
        <v>0.18639627774089204</v>
      </c>
    </row>
    <row r="11" spans="1:38" x14ac:dyDescent="0.2">
      <c r="A11" s="20">
        <v>2004</v>
      </c>
      <c r="B11" s="20">
        <v>12</v>
      </c>
      <c r="C11" s="20">
        <v>8</v>
      </c>
      <c r="D11" s="20" t="s">
        <v>56</v>
      </c>
      <c r="E11" s="20" t="s">
        <v>57</v>
      </c>
      <c r="F11" s="20" t="s">
        <v>58</v>
      </c>
      <c r="H11" s="20">
        <v>2012</v>
      </c>
      <c r="I11" s="20">
        <v>8</v>
      </c>
      <c r="J11" s="20">
        <v>5</v>
      </c>
      <c r="K11" s="20" t="s">
        <v>53</v>
      </c>
      <c r="L11" s="20" t="s">
        <v>125</v>
      </c>
      <c r="M11" s="20" t="s">
        <v>126</v>
      </c>
      <c r="O11" s="20">
        <v>2021</v>
      </c>
      <c r="P11" s="20">
        <v>11</v>
      </c>
      <c r="Q11" s="20">
        <v>30</v>
      </c>
      <c r="R11" s="20" t="s">
        <v>151</v>
      </c>
      <c r="S11" s="20" t="s">
        <v>208</v>
      </c>
      <c r="T11" s="20" t="s">
        <v>209</v>
      </c>
      <c r="V11" t="s">
        <v>27</v>
      </c>
      <c r="W11">
        <v>21589602</v>
      </c>
      <c r="Y11" t="s">
        <v>6</v>
      </c>
      <c r="Z11">
        <f>VLOOKUP(Y11,V:W,2,FALSE)</f>
        <v>3597362</v>
      </c>
      <c r="AA11">
        <v>2</v>
      </c>
      <c r="AB11" s="18">
        <f>AA11/Z11*1000000</f>
        <v>0.55596295285267372</v>
      </c>
      <c r="AD11" t="s">
        <v>61</v>
      </c>
      <c r="AE11">
        <f>VLOOKUP(AD11,V:W,2,FALSE)</f>
        <v>5709852</v>
      </c>
      <c r="AF11">
        <f>COUNTIF(K:K,AD11)</f>
        <v>2</v>
      </c>
      <c r="AG11" s="18">
        <f>AF11/AE11*1000000</f>
        <v>0.35027177587089819</v>
      </c>
      <c r="AI11" t="s">
        <v>61</v>
      </c>
      <c r="AJ11">
        <f>VLOOKUP(AI11,V:W,2,FALSE)</f>
        <v>5709852</v>
      </c>
      <c r="AK11">
        <f>COUNTIF(R:R,AI11)</f>
        <v>1</v>
      </c>
      <c r="AL11" s="18">
        <f>AK11/AJ11*1000000</f>
        <v>0.1751358879354491</v>
      </c>
    </row>
    <row r="12" spans="1:38" x14ac:dyDescent="0.2">
      <c r="A12" s="20">
        <v>2005</v>
      </c>
      <c r="B12" s="20">
        <v>3</v>
      </c>
      <c r="C12" s="20">
        <v>12</v>
      </c>
      <c r="D12" s="20" t="s">
        <v>53</v>
      </c>
      <c r="E12" s="20" t="s">
        <v>59</v>
      </c>
      <c r="F12" s="20" t="s">
        <v>60</v>
      </c>
      <c r="H12" s="20">
        <v>2012</v>
      </c>
      <c r="I12" s="20">
        <v>9</v>
      </c>
      <c r="J12" s="20">
        <v>27</v>
      </c>
      <c r="K12" s="20" t="s">
        <v>61</v>
      </c>
      <c r="L12" s="20" t="s">
        <v>127</v>
      </c>
      <c r="M12" s="20" t="s">
        <v>128</v>
      </c>
      <c r="O12" s="20">
        <v>2022</v>
      </c>
      <c r="P12" s="20">
        <v>2</v>
      </c>
      <c r="Q12" s="20">
        <v>28</v>
      </c>
      <c r="R12" s="20" t="s">
        <v>64</v>
      </c>
      <c r="S12" s="20" t="s">
        <v>210</v>
      </c>
      <c r="T12" s="20" t="s">
        <v>211</v>
      </c>
      <c r="V12" t="s">
        <v>18</v>
      </c>
      <c r="W12">
        <v>10729828</v>
      </c>
      <c r="Y12" t="s">
        <v>47</v>
      </c>
      <c r="Z12">
        <f>VLOOKUP(Y12,V:W,2,FALSE)</f>
        <v>1849202</v>
      </c>
      <c r="AA12">
        <f>COUNTIF(D:D,Y12)</f>
        <v>1</v>
      </c>
      <c r="AB12" s="18">
        <f>AA12/Z12*1000000</f>
        <v>0.54077380405169362</v>
      </c>
      <c r="AD12" t="s">
        <v>53</v>
      </c>
      <c r="AE12">
        <f>VLOOKUP(AD12,V:W,2,FALSE)</f>
        <v>5896271</v>
      </c>
      <c r="AF12">
        <f>COUNTIF(K:K,AD12)</f>
        <v>2</v>
      </c>
      <c r="AG12" s="18">
        <f>AF12/AE12*1000000</f>
        <v>0.33919743512467454</v>
      </c>
      <c r="AI12" t="s">
        <v>53</v>
      </c>
      <c r="AJ12">
        <f>VLOOKUP(AI12,V:W,2,FALSE)</f>
        <v>5896271</v>
      </c>
      <c r="AK12">
        <f>COUNTIF(R:R,AI12)</f>
        <v>1</v>
      </c>
      <c r="AL12" s="18">
        <f>AK12/AJ12*1000000</f>
        <v>0.16959871756233727</v>
      </c>
    </row>
    <row r="13" spans="1:38" x14ac:dyDescent="0.2">
      <c r="A13" s="20">
        <v>2005</v>
      </c>
      <c r="B13" s="20">
        <v>3</v>
      </c>
      <c r="C13" s="20">
        <v>21</v>
      </c>
      <c r="D13" s="20" t="s">
        <v>61</v>
      </c>
      <c r="E13" s="20" t="s">
        <v>62</v>
      </c>
      <c r="F13" s="20" t="s">
        <v>63</v>
      </c>
      <c r="H13" s="20">
        <v>2012</v>
      </c>
      <c r="I13" s="20">
        <v>12</v>
      </c>
      <c r="J13" s="20">
        <v>14</v>
      </c>
      <c r="K13" s="20" t="s">
        <v>6</v>
      </c>
      <c r="L13" s="20" t="s">
        <v>129</v>
      </c>
      <c r="M13" s="20" t="s">
        <v>130</v>
      </c>
      <c r="O13" s="20">
        <v>2022</v>
      </c>
      <c r="P13" s="20">
        <v>5</v>
      </c>
      <c r="Q13" s="20">
        <v>14</v>
      </c>
      <c r="R13" s="20" t="s">
        <v>99</v>
      </c>
      <c r="S13" s="20" t="s">
        <v>212</v>
      </c>
      <c r="T13" s="20" t="s">
        <v>213</v>
      </c>
      <c r="V13" t="s">
        <v>24</v>
      </c>
      <c r="W13">
        <v>1451043</v>
      </c>
      <c r="Y13" t="s">
        <v>61</v>
      </c>
      <c r="Z13">
        <f>VLOOKUP(Y13,V:W,2,FALSE)</f>
        <v>5709852</v>
      </c>
      <c r="AA13">
        <f>COUNTIF(D:D,Y13)</f>
        <v>3</v>
      </c>
      <c r="AB13" s="18">
        <f>AA13/Z13*1000000</f>
        <v>0.52540766380634729</v>
      </c>
      <c r="AD13" t="s">
        <v>9</v>
      </c>
      <c r="AE13">
        <f>VLOOKUP(AD13,V:W,2,FALSE)</f>
        <v>3014195</v>
      </c>
      <c r="AF13">
        <f>COUNTIF(K:K,AD13)</f>
        <v>1</v>
      </c>
      <c r="AG13" s="18">
        <f>AF13/AE13*1000000</f>
        <v>0.33176353885531629</v>
      </c>
      <c r="AI13" t="s">
        <v>50</v>
      </c>
      <c r="AJ13">
        <f>VLOOKUP(AI13,V:W,2,FALSE)</f>
        <v>6153998</v>
      </c>
      <c r="AK13">
        <f>COUNTIF(R:R,AI13)</f>
        <v>1</v>
      </c>
      <c r="AL13" s="18">
        <f>AK13/AJ13*1000000</f>
        <v>0.16249599041143661</v>
      </c>
    </row>
    <row r="14" spans="1:38" x14ac:dyDescent="0.2">
      <c r="A14" s="20">
        <v>2006</v>
      </c>
      <c r="B14" s="20">
        <v>1</v>
      </c>
      <c r="C14" s="20">
        <v>30</v>
      </c>
      <c r="D14" s="20" t="s">
        <v>64</v>
      </c>
      <c r="E14" s="20" t="s">
        <v>65</v>
      </c>
      <c r="F14" s="20" t="s">
        <v>66</v>
      </c>
      <c r="H14" s="20">
        <v>2013</v>
      </c>
      <c r="I14" s="20">
        <v>5</v>
      </c>
      <c r="J14" s="20">
        <v>4</v>
      </c>
      <c r="K14" s="20" t="s">
        <v>131</v>
      </c>
      <c r="L14" s="20" t="s">
        <v>132</v>
      </c>
      <c r="M14" s="20" t="s">
        <v>133</v>
      </c>
      <c r="O14" s="20">
        <v>2022</v>
      </c>
      <c r="P14" s="20">
        <v>5</v>
      </c>
      <c r="Q14" s="20">
        <v>24</v>
      </c>
      <c r="R14" s="20" t="s">
        <v>21</v>
      </c>
      <c r="S14" s="20" t="s">
        <v>214</v>
      </c>
      <c r="T14" s="20" t="s">
        <v>215</v>
      </c>
      <c r="V14" t="s">
        <v>47</v>
      </c>
      <c r="W14">
        <v>1849202</v>
      </c>
      <c r="Y14" t="s">
        <v>84</v>
      </c>
      <c r="Z14">
        <f>VLOOKUP(Y14,V:W,2,FALSE)</f>
        <v>1962642</v>
      </c>
      <c r="AA14">
        <f>COUNTIF(D:D,Y14)</f>
        <v>1</v>
      </c>
      <c r="AB14" s="18">
        <f>AA14/Z14*1000000</f>
        <v>0.50951727314507689</v>
      </c>
      <c r="AD14" t="s">
        <v>18</v>
      </c>
      <c r="AE14">
        <f>VLOOKUP(AD14,V:W,2,FALSE)</f>
        <v>10729828</v>
      </c>
      <c r="AF14">
        <f>COUNTIF(K:K,AD14)</f>
        <v>3</v>
      </c>
      <c r="AG14" s="18">
        <f>AF14/AE14*1000000</f>
        <v>0.27959441661133805</v>
      </c>
      <c r="AI14" t="s">
        <v>33</v>
      </c>
      <c r="AJ14">
        <f>VLOOKUP(AI14,V:W,2,FALSE)</f>
        <v>12786580</v>
      </c>
      <c r="AK14">
        <f>COUNTIF(R:R,AI14)</f>
        <v>2</v>
      </c>
      <c r="AL14" s="18">
        <f>AK14/AJ14*1000000</f>
        <v>0.15641399029294775</v>
      </c>
    </row>
    <row r="15" spans="1:38" x14ac:dyDescent="0.2">
      <c r="A15" s="20">
        <v>2006</v>
      </c>
      <c r="B15" s="20">
        <v>3</v>
      </c>
      <c r="C15" s="20">
        <v>24</v>
      </c>
      <c r="D15" s="20" t="s">
        <v>67</v>
      </c>
      <c r="E15" s="20" t="s">
        <v>68</v>
      </c>
      <c r="F15" s="20" t="s">
        <v>69</v>
      </c>
      <c r="H15" s="20">
        <v>2013</v>
      </c>
      <c r="I15" s="20">
        <v>9</v>
      </c>
      <c r="J15" s="20">
        <v>16</v>
      </c>
      <c r="K15" s="20" t="s">
        <v>134</v>
      </c>
      <c r="L15" s="20" t="s">
        <v>67</v>
      </c>
      <c r="M15" s="20" t="s">
        <v>135</v>
      </c>
      <c r="O15" s="20">
        <v>2022</v>
      </c>
      <c r="P15" s="20">
        <v>6</v>
      </c>
      <c r="Q15" s="20">
        <v>1</v>
      </c>
      <c r="R15" s="20" t="s">
        <v>216</v>
      </c>
      <c r="S15" s="20" t="s">
        <v>217</v>
      </c>
      <c r="T15" s="20" t="s">
        <v>218</v>
      </c>
      <c r="V15" t="s">
        <v>33</v>
      </c>
      <c r="W15">
        <v>12786580</v>
      </c>
      <c r="Y15" t="s">
        <v>50</v>
      </c>
      <c r="Z15">
        <f>VLOOKUP(Y15,V:W,2,FALSE)</f>
        <v>6153998</v>
      </c>
      <c r="AA15">
        <f>COUNTIF(D:D,Y15)</f>
        <v>3</v>
      </c>
      <c r="AB15" s="18">
        <f>AA15/Z15*1000000</f>
        <v>0.48748797123430981</v>
      </c>
      <c r="AD15" s="11" t="s">
        <v>64</v>
      </c>
      <c r="AE15">
        <f>VLOOKUP(AD15,V:W,2,FALSE)</f>
        <v>39501653</v>
      </c>
      <c r="AF15">
        <f>COUNTIF(K:K,AD15)</f>
        <v>11</v>
      </c>
      <c r="AG15" s="18">
        <f>AF15/AE15*1000000</f>
        <v>0.27846935924428273</v>
      </c>
      <c r="AI15" t="s">
        <v>36</v>
      </c>
      <c r="AJ15">
        <f>VLOOKUP(AI15,V:W,2,FALSE)</f>
        <v>6788799</v>
      </c>
      <c r="AK15">
        <f>COUNTIF(R:R,AI15)</f>
        <v>1</v>
      </c>
      <c r="AL15" s="18">
        <f>AK15/AJ15*1000000</f>
        <v>0.14730145935974831</v>
      </c>
    </row>
    <row r="16" spans="1:38" x14ac:dyDescent="0.2">
      <c r="A16" s="20">
        <v>2006</v>
      </c>
      <c r="B16" s="20">
        <v>5</v>
      </c>
      <c r="C16" s="20">
        <v>21</v>
      </c>
      <c r="D16" s="20" t="s">
        <v>70</v>
      </c>
      <c r="E16" s="20" t="s">
        <v>71</v>
      </c>
      <c r="F16" s="20" t="s">
        <v>72</v>
      </c>
      <c r="H16" s="20">
        <v>2014</v>
      </c>
      <c r="I16" s="20">
        <v>2</v>
      </c>
      <c r="J16" s="20">
        <v>20</v>
      </c>
      <c r="K16" s="20" t="s">
        <v>64</v>
      </c>
      <c r="L16" s="20" t="s">
        <v>136</v>
      </c>
      <c r="M16" s="20" t="s">
        <v>137</v>
      </c>
      <c r="O16" s="20">
        <v>2022</v>
      </c>
      <c r="P16" s="20">
        <v>7</v>
      </c>
      <c r="Q16" s="20">
        <v>4</v>
      </c>
      <c r="R16" s="20" t="s">
        <v>33</v>
      </c>
      <c r="S16" s="20" t="s">
        <v>219</v>
      </c>
      <c r="T16" s="20" t="s">
        <v>220</v>
      </c>
      <c r="V16" t="s">
        <v>36</v>
      </c>
      <c r="W16">
        <v>6788799</v>
      </c>
      <c r="Y16" t="s">
        <v>33</v>
      </c>
      <c r="Z16">
        <f>VLOOKUP(Y16,V:W,2,FALSE)</f>
        <v>12786580</v>
      </c>
      <c r="AA16">
        <f>COUNTIF(D:D,Y16)</f>
        <v>6</v>
      </c>
      <c r="AB16" s="18">
        <f>AA16/Z16*1000000</f>
        <v>0.46924197087884328</v>
      </c>
      <c r="AD16" t="s">
        <v>27</v>
      </c>
      <c r="AE16">
        <f>VLOOKUP(AD16,V:W,2,FALSE)</f>
        <v>21589602</v>
      </c>
      <c r="AF16">
        <f>COUNTIF(K:K,AD16)</f>
        <v>6</v>
      </c>
      <c r="AG16" s="18">
        <f>AF16/AE16*1000000</f>
        <v>0.27791156131548883</v>
      </c>
      <c r="AI16" t="s">
        <v>67</v>
      </c>
      <c r="AJ16">
        <f>VLOOKUP(AI16,V:W,2,FALSE)</f>
        <v>7724031</v>
      </c>
      <c r="AK16">
        <f>COUNTIF(R:R,AI16)</f>
        <v>1</v>
      </c>
      <c r="AL16" s="18">
        <f>AK16/AJ16*1000000</f>
        <v>0.12946607801030316</v>
      </c>
    </row>
    <row r="17" spans="1:38" x14ac:dyDescent="0.2">
      <c r="A17" s="20">
        <v>2006</v>
      </c>
      <c r="B17" s="20">
        <v>10</v>
      </c>
      <c r="C17" s="20">
        <v>2</v>
      </c>
      <c r="D17" s="20" t="s">
        <v>73</v>
      </c>
      <c r="E17" s="20" t="s">
        <v>74</v>
      </c>
      <c r="F17" s="20" t="s">
        <v>75</v>
      </c>
      <c r="H17" s="20">
        <v>2014</v>
      </c>
      <c r="I17" s="20">
        <v>10</v>
      </c>
      <c r="J17" s="20">
        <v>24</v>
      </c>
      <c r="K17" s="20" t="s">
        <v>67</v>
      </c>
      <c r="L17" s="20" t="s">
        <v>138</v>
      </c>
      <c r="M17" s="20" t="s">
        <v>139</v>
      </c>
      <c r="O17" s="20">
        <v>2022</v>
      </c>
      <c r="P17" s="20">
        <v>10</v>
      </c>
      <c r="Q17" s="20">
        <v>13</v>
      </c>
      <c r="R17" s="20" t="s">
        <v>96</v>
      </c>
      <c r="S17" s="20" t="s">
        <v>221</v>
      </c>
      <c r="T17" s="20" t="s">
        <v>222</v>
      </c>
      <c r="V17" t="s">
        <v>322</v>
      </c>
      <c r="W17">
        <v>3190571</v>
      </c>
      <c r="Y17" t="s">
        <v>93</v>
      </c>
      <c r="Z17">
        <f>VLOOKUP(Y17,V:W,2,FALSE)</f>
        <v>4507445</v>
      </c>
      <c r="AA17">
        <f>COUNTIF(D:D,Y17)</f>
        <v>2</v>
      </c>
      <c r="AB17" s="18">
        <f>AA17/Z17*1000000</f>
        <v>0.44371035032041434</v>
      </c>
      <c r="AD17" t="s">
        <v>216</v>
      </c>
      <c r="AE17">
        <f>VLOOKUP(AD17,V:W,2,FALSE)</f>
        <v>3964912</v>
      </c>
      <c r="AF17">
        <f>COUNTIF(K:K,AD17)</f>
        <v>1</v>
      </c>
      <c r="AG17" s="18">
        <f>AF17/AE17*1000000</f>
        <v>0.25221240723627664</v>
      </c>
      <c r="AI17" s="11" t="s">
        <v>64</v>
      </c>
      <c r="AJ17">
        <f>VLOOKUP(AI17,V:W,2,FALSE)</f>
        <v>39501653</v>
      </c>
      <c r="AK17">
        <f>COUNTIF(R:R,AI17)</f>
        <v>5</v>
      </c>
      <c r="AL17" s="18">
        <f>AK17/AJ17*1000000</f>
        <v>0.12657698147467397</v>
      </c>
    </row>
    <row r="18" spans="1:38" x14ac:dyDescent="0.2">
      <c r="A18" s="20">
        <v>2007</v>
      </c>
      <c r="B18" s="20">
        <v>2</v>
      </c>
      <c r="C18" s="20">
        <v>12</v>
      </c>
      <c r="D18" s="20" t="s">
        <v>76</v>
      </c>
      <c r="E18" s="20" t="s">
        <v>77</v>
      </c>
      <c r="F18" s="20" t="s">
        <v>78</v>
      </c>
      <c r="H18" s="20">
        <v>2015</v>
      </c>
      <c r="I18" s="20">
        <v>6</v>
      </c>
      <c r="J18" s="20">
        <v>17</v>
      </c>
      <c r="K18" s="20" t="s">
        <v>140</v>
      </c>
      <c r="L18" s="20" t="s">
        <v>141</v>
      </c>
      <c r="M18" s="20" t="s">
        <v>142</v>
      </c>
      <c r="O18" s="20">
        <v>2022</v>
      </c>
      <c r="P18" s="20">
        <v>11</v>
      </c>
      <c r="Q18" s="20">
        <v>19</v>
      </c>
      <c r="R18" s="20" t="s">
        <v>12</v>
      </c>
      <c r="S18" s="20" t="s">
        <v>223</v>
      </c>
      <c r="T18" s="20" t="s">
        <v>224</v>
      </c>
      <c r="V18" t="s">
        <v>323</v>
      </c>
      <c r="W18">
        <v>2937919</v>
      </c>
      <c r="Y18" t="s">
        <v>79</v>
      </c>
      <c r="Z18">
        <f>VLOOKUP(Y18,V:W,2,FALSE)</f>
        <v>8636471</v>
      </c>
      <c r="AA18">
        <f>COUNTIF(D:D,Y18)</f>
        <v>3</v>
      </c>
      <c r="AB18" s="18">
        <f>AA18/Z18*1000000</f>
        <v>0.34736410276836449</v>
      </c>
      <c r="AD18" t="s">
        <v>146</v>
      </c>
      <c r="AE18">
        <f>VLOOKUP(AD18,V:W,2,FALSE)</f>
        <v>4244795</v>
      </c>
      <c r="AF18">
        <f>COUNTIF(K:K,AD18)</f>
        <v>1</v>
      </c>
      <c r="AG18" s="18">
        <f>AF18/AE18*1000000</f>
        <v>0.23558263708848132</v>
      </c>
      <c r="AI18" t="s">
        <v>79</v>
      </c>
      <c r="AJ18">
        <f>VLOOKUP(AI18,V:W,2,FALSE)</f>
        <v>8636471</v>
      </c>
      <c r="AK18">
        <f>COUNTIF(R:R,AI18)</f>
        <v>1</v>
      </c>
      <c r="AL18" s="18">
        <f>AK18/AJ18*1000000</f>
        <v>0.11578803425612151</v>
      </c>
    </row>
    <row r="19" spans="1:38" x14ac:dyDescent="0.2">
      <c r="A19" s="20">
        <v>2007</v>
      </c>
      <c r="B19" s="20">
        <v>4</v>
      </c>
      <c r="C19" s="20">
        <v>16</v>
      </c>
      <c r="D19" s="20" t="s">
        <v>79</v>
      </c>
      <c r="E19" s="20" t="s">
        <v>80</v>
      </c>
      <c r="F19" s="20" t="s">
        <v>81</v>
      </c>
      <c r="H19" s="20">
        <v>2015</v>
      </c>
      <c r="I19" s="20">
        <v>7</v>
      </c>
      <c r="J19" s="20">
        <v>16</v>
      </c>
      <c r="K19" s="20" t="s">
        <v>143</v>
      </c>
      <c r="L19" s="20" t="s">
        <v>144</v>
      </c>
      <c r="M19" s="20" t="s">
        <v>145</v>
      </c>
      <c r="O19" s="20">
        <v>2022</v>
      </c>
      <c r="P19" s="20">
        <v>11</v>
      </c>
      <c r="Q19" s="20">
        <v>22</v>
      </c>
      <c r="R19" s="20" t="s">
        <v>79</v>
      </c>
      <c r="S19" s="20" t="s">
        <v>225</v>
      </c>
      <c r="T19" s="20" t="s">
        <v>226</v>
      </c>
      <c r="V19" t="s">
        <v>93</v>
      </c>
      <c r="W19">
        <v>4507445</v>
      </c>
      <c r="Y19" t="s">
        <v>42</v>
      </c>
      <c r="Z19">
        <f>VLOOKUP(Y19,V:W,2,FALSE)</f>
        <v>2958141</v>
      </c>
      <c r="AA19">
        <f>COUNTIF(D:D,Y19)</f>
        <v>1</v>
      </c>
      <c r="AB19" s="18">
        <f>AA19/Z19*1000000</f>
        <v>0.33805014703491149</v>
      </c>
      <c r="AD19" t="s">
        <v>33</v>
      </c>
      <c r="AE19">
        <f>VLOOKUP(AD19,V:W,2,FALSE)</f>
        <v>12786580</v>
      </c>
      <c r="AF19">
        <f>COUNTIF(K:K,AD19)</f>
        <v>3</v>
      </c>
      <c r="AG19" s="18">
        <f>AF19/AE19*1000000</f>
        <v>0.23462098543942164</v>
      </c>
      <c r="AI19" t="s">
        <v>99</v>
      </c>
      <c r="AJ19">
        <f>VLOOKUP(AI19,V:W,2,FALSE)</f>
        <v>20108296</v>
      </c>
      <c r="AK19">
        <f>COUNTIF(R:R,AI19)</f>
        <v>2</v>
      </c>
      <c r="AL19" s="18">
        <f>AK19/AJ19*1000000</f>
        <v>9.9461436215182039E-2</v>
      </c>
    </row>
    <row r="20" spans="1:38" x14ac:dyDescent="0.2">
      <c r="A20" s="20">
        <v>2007</v>
      </c>
      <c r="B20" s="20">
        <v>10</v>
      </c>
      <c r="C20" s="20">
        <v>7</v>
      </c>
      <c r="D20" s="20" t="s">
        <v>53</v>
      </c>
      <c r="E20" s="20" t="s">
        <v>82</v>
      </c>
      <c r="F20" s="20" t="s">
        <v>83</v>
      </c>
      <c r="H20" s="20">
        <v>2015</v>
      </c>
      <c r="I20" s="20">
        <v>10</v>
      </c>
      <c r="J20" s="20">
        <v>1</v>
      </c>
      <c r="K20" s="20" t="s">
        <v>146</v>
      </c>
      <c r="L20" s="20" t="s">
        <v>147</v>
      </c>
      <c r="M20" s="20" t="s">
        <v>148</v>
      </c>
      <c r="O20" s="20">
        <v>2023</v>
      </c>
      <c r="P20" s="20">
        <v>1</v>
      </c>
      <c r="Q20" s="20">
        <v>21</v>
      </c>
      <c r="R20" s="20" t="s">
        <v>64</v>
      </c>
      <c r="S20" s="20" t="s">
        <v>227</v>
      </c>
      <c r="T20" s="20" t="s">
        <v>228</v>
      </c>
      <c r="V20" t="s">
        <v>70</v>
      </c>
      <c r="W20">
        <v>4651664</v>
      </c>
      <c r="Y20" t="s">
        <v>9</v>
      </c>
      <c r="Z20">
        <f>VLOOKUP(Y20,V:W,2,FALSE)</f>
        <v>3014195</v>
      </c>
      <c r="AA20">
        <v>1</v>
      </c>
      <c r="AB20" s="18">
        <f>AA20/Z20*1000000</f>
        <v>0.33176353885531629</v>
      </c>
      <c r="AD20" t="s">
        <v>79</v>
      </c>
      <c r="AE20">
        <f>VLOOKUP(AD20,V:W,2,FALSE)</f>
        <v>8636471</v>
      </c>
      <c r="AF20">
        <f>COUNTIF(K:K,AD20)</f>
        <v>2</v>
      </c>
      <c r="AG20" s="18">
        <f>AF20/AE20*1000000</f>
        <v>0.23157606851224302</v>
      </c>
      <c r="AI20" t="s">
        <v>151</v>
      </c>
      <c r="AJ20">
        <f>VLOOKUP(AI20,V:W,2,FALSE)</f>
        <v>10069577</v>
      </c>
      <c r="AK20">
        <f>COUNTIF(R:R,AI20)</f>
        <v>1</v>
      </c>
      <c r="AL20" s="18">
        <f>AK20/AJ20*1000000</f>
        <v>9.9309037509718631E-2</v>
      </c>
    </row>
    <row r="21" spans="1:38" x14ac:dyDescent="0.2">
      <c r="A21" s="20">
        <v>2007</v>
      </c>
      <c r="B21" s="20">
        <v>12</v>
      </c>
      <c r="C21" s="20">
        <v>5</v>
      </c>
      <c r="D21" s="20" t="s">
        <v>84</v>
      </c>
      <c r="E21" s="20" t="s">
        <v>85</v>
      </c>
      <c r="F21" s="20" t="s">
        <v>86</v>
      </c>
      <c r="H21" s="13">
        <v>2015</v>
      </c>
      <c r="I21" s="13">
        <v>12</v>
      </c>
      <c r="J21" s="13">
        <v>2</v>
      </c>
      <c r="K21" s="13" t="s">
        <v>64</v>
      </c>
      <c r="L21" s="13" t="s">
        <v>149</v>
      </c>
      <c r="M21" s="13" t="s">
        <v>277</v>
      </c>
      <c r="O21" s="20">
        <v>2023</v>
      </c>
      <c r="P21" s="20">
        <v>1</v>
      </c>
      <c r="Q21" s="20">
        <v>23</v>
      </c>
      <c r="R21" s="20" t="s">
        <v>64</v>
      </c>
      <c r="S21" s="20" t="s">
        <v>229</v>
      </c>
      <c r="T21" s="20" t="s">
        <v>230</v>
      </c>
      <c r="V21" t="s">
        <v>239</v>
      </c>
      <c r="W21">
        <v>1363557</v>
      </c>
      <c r="Y21" s="11" t="s">
        <v>64</v>
      </c>
      <c r="Z21">
        <f>VLOOKUP(Y21,V:W,2,FALSE)</f>
        <v>39501653</v>
      </c>
      <c r="AA21">
        <f>COUNTIF(D:D,Y21)</f>
        <v>13</v>
      </c>
      <c r="AB21" s="18">
        <f>AA21/Z21*1000000</f>
        <v>0.32910015183415237</v>
      </c>
      <c r="AD21" t="s">
        <v>73</v>
      </c>
      <c r="AE21">
        <f>VLOOKUP(AD21,V:W,2,FALSE)</f>
        <v>12994440</v>
      </c>
      <c r="AF21">
        <f>COUNTIF(K:K,AD21)</f>
        <v>3</v>
      </c>
      <c r="AG21" s="18">
        <f>AF21/AE21*1000000</f>
        <v>0.23086797122461605</v>
      </c>
      <c r="AI21" t="s">
        <v>96</v>
      </c>
      <c r="AJ21">
        <f>VLOOKUP(AI21,V:W,2,FALSE)</f>
        <v>10449445</v>
      </c>
      <c r="AK21">
        <f>COUNTIF(R:R,AI21)</f>
        <v>1</v>
      </c>
      <c r="AL21" s="18">
        <f>AK21/AJ21*1000000</f>
        <v>9.5698862475471186E-2</v>
      </c>
    </row>
    <row r="22" spans="1:38" x14ac:dyDescent="0.2">
      <c r="A22" s="20">
        <v>2008</v>
      </c>
      <c r="B22" s="20">
        <v>2</v>
      </c>
      <c r="C22" s="20">
        <v>7</v>
      </c>
      <c r="D22" s="20" t="s">
        <v>50</v>
      </c>
      <c r="E22" s="20" t="s">
        <v>87</v>
      </c>
      <c r="F22" s="20" t="s">
        <v>88</v>
      </c>
      <c r="H22" s="13">
        <v>2015</v>
      </c>
      <c r="I22" s="13">
        <v>12</v>
      </c>
      <c r="J22" s="13">
        <v>2</v>
      </c>
      <c r="K22" s="13" t="s">
        <v>64</v>
      </c>
      <c r="L22" s="13" t="s">
        <v>149</v>
      </c>
      <c r="M22" s="13" t="s">
        <v>278</v>
      </c>
      <c r="O22" s="20">
        <v>2023</v>
      </c>
      <c r="P22" s="20">
        <v>3</v>
      </c>
      <c r="Q22" s="20">
        <v>27</v>
      </c>
      <c r="R22" s="20" t="s">
        <v>143</v>
      </c>
      <c r="S22" s="20" t="s">
        <v>231</v>
      </c>
      <c r="T22" s="20" t="s">
        <v>232</v>
      </c>
      <c r="V22" t="s">
        <v>174</v>
      </c>
      <c r="W22">
        <v>6173205</v>
      </c>
      <c r="Y22" t="s">
        <v>73</v>
      </c>
      <c r="Z22">
        <f>VLOOKUP(Y22,V:W,2,FALSE)</f>
        <v>12994440</v>
      </c>
      <c r="AA22">
        <f>COUNTIF(D:D,Y22)</f>
        <v>4</v>
      </c>
      <c r="AB22" s="18">
        <f>AA22/Z22*1000000</f>
        <v>0.30782396163282144</v>
      </c>
      <c r="AD22" t="s">
        <v>93</v>
      </c>
      <c r="AE22">
        <f>VLOOKUP(AD22,V:W,2,FALSE)</f>
        <v>4507445</v>
      </c>
      <c r="AF22">
        <f>COUNTIF(K:K,AD22)</f>
        <v>1</v>
      </c>
      <c r="AG22" s="18">
        <f>AF22/AE22*1000000</f>
        <v>0.22185517516020717</v>
      </c>
      <c r="AI22" t="s">
        <v>73</v>
      </c>
      <c r="AJ22">
        <f>VLOOKUP(AI22,V:W,2,FALSE)</f>
        <v>12994440</v>
      </c>
      <c r="AK22">
        <f>COUNTIF(R:R,AI22)</f>
        <v>1</v>
      </c>
      <c r="AL22" s="18">
        <f>AK22/AJ22*1000000</f>
        <v>7.695599040820536E-2</v>
      </c>
    </row>
    <row r="23" spans="1:38" x14ac:dyDescent="0.2">
      <c r="A23" s="20">
        <v>2008</v>
      </c>
      <c r="B23" s="20">
        <v>2</v>
      </c>
      <c r="C23" s="20">
        <v>14</v>
      </c>
      <c r="D23" s="20" t="s">
        <v>33</v>
      </c>
      <c r="E23" s="20" t="s">
        <v>89</v>
      </c>
      <c r="F23" s="20" t="s">
        <v>90</v>
      </c>
      <c r="H23" s="20">
        <v>2016</v>
      </c>
      <c r="I23" s="20">
        <v>2</v>
      </c>
      <c r="J23" s="20">
        <v>20</v>
      </c>
      <c r="K23" s="20" t="s">
        <v>151</v>
      </c>
      <c r="L23" s="20" t="s">
        <v>152</v>
      </c>
      <c r="M23" s="20" t="s">
        <v>153</v>
      </c>
      <c r="O23" s="20">
        <v>2023</v>
      </c>
      <c r="P23" s="20">
        <v>4</v>
      </c>
      <c r="Q23" s="20">
        <v>10</v>
      </c>
      <c r="R23" s="20" t="s">
        <v>93</v>
      </c>
      <c r="S23" s="20" t="s">
        <v>233</v>
      </c>
      <c r="T23" s="20" t="s">
        <v>234</v>
      </c>
      <c r="V23" t="s">
        <v>30</v>
      </c>
      <c r="W23">
        <v>6995729</v>
      </c>
      <c r="Y23" t="s">
        <v>76</v>
      </c>
      <c r="Z23">
        <f>VLOOKUP(Y23,V:W,2,FALSE)</f>
        <v>3283785</v>
      </c>
      <c r="AA23">
        <f>COUNTIF(D:D,Y23)</f>
        <v>1</v>
      </c>
      <c r="AB23" s="18">
        <f>AA23/Z23*1000000</f>
        <v>0.30452663618355036</v>
      </c>
      <c r="AD23" t="s">
        <v>21</v>
      </c>
      <c r="AE23">
        <f>VLOOKUP(AD23,V:W,2,FALSE)</f>
        <v>29232474</v>
      </c>
      <c r="AF23">
        <f>COUNTIF(K:K,AD23)</f>
        <v>6</v>
      </c>
      <c r="AG23" s="18">
        <f>AF23/AE23*1000000</f>
        <v>0.20525118742943207</v>
      </c>
      <c r="AI23" t="s">
        <v>21</v>
      </c>
      <c r="AJ23">
        <f>VLOOKUP(AI23,V:W,2,FALSE)</f>
        <v>29232474</v>
      </c>
      <c r="AK23">
        <f>COUNTIF(R:R,AI23)</f>
        <v>2</v>
      </c>
      <c r="AL23" s="18">
        <f>AK23/AJ23*1000000</f>
        <v>6.8417062476477358E-2</v>
      </c>
    </row>
    <row r="24" spans="1:38" x14ac:dyDescent="0.2">
      <c r="A24" s="20">
        <v>2008</v>
      </c>
      <c r="B24" s="20">
        <v>3</v>
      </c>
      <c r="C24" s="20">
        <v>18</v>
      </c>
      <c r="D24" s="20" t="s">
        <v>64</v>
      </c>
      <c r="E24" s="20" t="s">
        <v>91</v>
      </c>
      <c r="F24" s="20" t="s">
        <v>92</v>
      </c>
      <c r="H24" s="20">
        <v>2016</v>
      </c>
      <c r="I24" s="20">
        <v>6</v>
      </c>
      <c r="J24" s="20">
        <v>12</v>
      </c>
      <c r="K24" s="20" t="s">
        <v>27</v>
      </c>
      <c r="L24" s="20" t="s">
        <v>154</v>
      </c>
      <c r="M24" s="20" t="s">
        <v>155</v>
      </c>
      <c r="O24" s="20">
        <v>2023</v>
      </c>
      <c r="P24" s="20">
        <v>5</v>
      </c>
      <c r="Q24" s="20">
        <v>6</v>
      </c>
      <c r="R24" s="20" t="s">
        <v>21</v>
      </c>
      <c r="S24" s="20" t="s">
        <v>235</v>
      </c>
      <c r="T24" s="20" t="s">
        <v>236</v>
      </c>
      <c r="V24" t="s">
        <v>151</v>
      </c>
      <c r="W24">
        <v>10069577</v>
      </c>
      <c r="Y24" t="s">
        <v>36</v>
      </c>
      <c r="Z24">
        <f>VLOOKUP(Y24,V:W,2,FALSE)</f>
        <v>6788799</v>
      </c>
      <c r="AA24">
        <f>COUNTIF(D:D,Y24)</f>
        <v>2</v>
      </c>
      <c r="AB24" s="18">
        <f>AA24/Z24*1000000</f>
        <v>0.29460291871949662</v>
      </c>
      <c r="AD24" t="s">
        <v>151</v>
      </c>
      <c r="AE24">
        <f>VLOOKUP(AD24,V:W,2,FALSE)</f>
        <v>10069577</v>
      </c>
      <c r="AF24">
        <f>COUNTIF(K:K,AD24)</f>
        <v>2</v>
      </c>
      <c r="AG24" s="18">
        <f>AF24/AE24*1000000</f>
        <v>0.19861807501943726</v>
      </c>
      <c r="AI24" t="s">
        <v>39</v>
      </c>
      <c r="AJ24">
        <f>VLOOKUP(AI24,V:W,2,FALSE)</f>
        <v>5031362</v>
      </c>
      <c r="AK24">
        <f>COUNTIF(R:R,AI24)</f>
        <v>0</v>
      </c>
      <c r="AL24" s="18">
        <f>AK24/AJ24*1000000</f>
        <v>0</v>
      </c>
    </row>
    <row r="25" spans="1:38" x14ac:dyDescent="0.2">
      <c r="A25" s="20">
        <v>2008</v>
      </c>
      <c r="B25" s="20">
        <v>6</v>
      </c>
      <c r="C25" s="20">
        <v>25</v>
      </c>
      <c r="D25" s="20" t="s">
        <v>93</v>
      </c>
      <c r="E25" s="20" t="s">
        <v>94</v>
      </c>
      <c r="F25" s="20" t="s">
        <v>95</v>
      </c>
      <c r="H25" s="20">
        <v>2016</v>
      </c>
      <c r="I25" s="20">
        <v>7</v>
      </c>
      <c r="J25" s="20">
        <v>7</v>
      </c>
      <c r="K25" s="20" t="s">
        <v>21</v>
      </c>
      <c r="L25" s="20" t="s">
        <v>156</v>
      </c>
      <c r="M25" s="20" t="s">
        <v>157</v>
      </c>
      <c r="O25" s="20">
        <v>2023</v>
      </c>
      <c r="P25" s="20">
        <v>7</v>
      </c>
      <c r="Q25" s="20">
        <v>3</v>
      </c>
      <c r="R25" s="20" t="s">
        <v>73</v>
      </c>
      <c r="S25" s="20" t="s">
        <v>237</v>
      </c>
      <c r="T25" s="20" t="s">
        <v>238</v>
      </c>
      <c r="V25" t="s">
        <v>61</v>
      </c>
      <c r="W25">
        <v>5709852</v>
      </c>
      <c r="Y25" t="s">
        <v>27</v>
      </c>
      <c r="Z25">
        <f>VLOOKUP(Y25,V:W,2,FALSE)</f>
        <v>21589602</v>
      </c>
      <c r="AA25">
        <v>6</v>
      </c>
      <c r="AB25" s="18">
        <f>AA25/Z25*1000000</f>
        <v>0.27791156131548883</v>
      </c>
      <c r="AD25" t="s">
        <v>140</v>
      </c>
      <c r="AE25">
        <f>VLOOKUP(AD25,V:W,2,FALSE)</f>
        <v>5131848</v>
      </c>
      <c r="AF25">
        <f>COUNTIF(K:K,AD25)</f>
        <v>1</v>
      </c>
      <c r="AG25" s="18">
        <f>AF25/AE25*1000000</f>
        <v>0.19486157812936003</v>
      </c>
      <c r="AI25" t="s">
        <v>320</v>
      </c>
      <c r="AJ25">
        <f>VLOOKUP(AI25,V:W,2,FALSE)</f>
        <v>732923</v>
      </c>
      <c r="AK25">
        <f>COUNTIF(R:R,AI25)</f>
        <v>0</v>
      </c>
      <c r="AL25" s="18">
        <f>AK25/AJ25*1000000</f>
        <v>0</v>
      </c>
    </row>
    <row r="26" spans="1:38" x14ac:dyDescent="0.2">
      <c r="A26" s="20">
        <v>2009</v>
      </c>
      <c r="B26" s="20">
        <v>3</v>
      </c>
      <c r="C26" s="20">
        <v>29</v>
      </c>
      <c r="D26" s="20" t="s">
        <v>96</v>
      </c>
      <c r="E26" s="20" t="s">
        <v>97</v>
      </c>
      <c r="F26" s="20" t="s">
        <v>98</v>
      </c>
      <c r="H26" s="20">
        <v>2016</v>
      </c>
      <c r="I26" s="20">
        <v>9</v>
      </c>
      <c r="J26" s="20">
        <v>23</v>
      </c>
      <c r="K26" s="20" t="s">
        <v>67</v>
      </c>
      <c r="L26" s="20" t="s">
        <v>158</v>
      </c>
      <c r="M26" s="20" t="s">
        <v>159</v>
      </c>
      <c r="O26" s="20">
        <v>2023</v>
      </c>
      <c r="P26" s="20">
        <v>10</v>
      </c>
      <c r="Q26" s="20">
        <v>25</v>
      </c>
      <c r="R26" s="20" t="s">
        <v>239</v>
      </c>
      <c r="S26" s="20" t="s">
        <v>240</v>
      </c>
      <c r="T26" s="20" t="s">
        <v>241</v>
      </c>
      <c r="V26" t="s">
        <v>42</v>
      </c>
      <c r="W26">
        <v>2958141</v>
      </c>
      <c r="Y26" t="s">
        <v>216</v>
      </c>
      <c r="Z26">
        <f>VLOOKUP(Y26,V:W,2,FALSE)</f>
        <v>3964912</v>
      </c>
      <c r="AA26">
        <f>COUNTIF(D:D,Y26)</f>
        <v>1</v>
      </c>
      <c r="AB26" s="18">
        <f>AA26/Z26*1000000</f>
        <v>0.25221240723627664</v>
      </c>
      <c r="AD26" t="s">
        <v>50</v>
      </c>
      <c r="AE26">
        <f>VLOOKUP(AD26,V:W,2,FALSE)</f>
        <v>6153998</v>
      </c>
      <c r="AF26">
        <f>COUNTIF(K:K,AD26)</f>
        <v>1</v>
      </c>
      <c r="AG26" s="18">
        <f>AF26/AE26*1000000</f>
        <v>0.16249599041143661</v>
      </c>
      <c r="AI26" t="s">
        <v>110</v>
      </c>
      <c r="AJ26">
        <f>VLOOKUP(AI26,V:W,2,FALSE)</f>
        <v>7179943</v>
      </c>
      <c r="AK26">
        <f>COUNTIF(R:R,AI26)</f>
        <v>0</v>
      </c>
      <c r="AL26" s="18">
        <f>AK26/AJ26*1000000</f>
        <v>0</v>
      </c>
    </row>
    <row r="27" spans="1:38" x14ac:dyDescent="0.2">
      <c r="A27" s="20">
        <v>2009</v>
      </c>
      <c r="B27" s="20">
        <v>4</v>
      </c>
      <c r="C27" s="20">
        <v>3</v>
      </c>
      <c r="D27" s="20" t="s">
        <v>99</v>
      </c>
      <c r="E27" s="20" t="s">
        <v>100</v>
      </c>
      <c r="F27" s="20" t="s">
        <v>101</v>
      </c>
      <c r="H27" s="20">
        <v>2017</v>
      </c>
      <c r="I27" s="20">
        <v>1</v>
      </c>
      <c r="J27" s="20">
        <v>6</v>
      </c>
      <c r="K27" s="20" t="s">
        <v>27</v>
      </c>
      <c r="L27" s="20" t="s">
        <v>160</v>
      </c>
      <c r="M27" s="20" t="s">
        <v>161</v>
      </c>
      <c r="O27" s="20">
        <v>2024</v>
      </c>
      <c r="P27" s="20">
        <v>6</v>
      </c>
      <c r="Q27" s="20">
        <v>21</v>
      </c>
      <c r="R27" s="20" t="s">
        <v>9</v>
      </c>
      <c r="S27" s="20" t="s">
        <v>242</v>
      </c>
      <c r="T27" s="20" t="s">
        <v>243</v>
      </c>
      <c r="V27" t="s">
        <v>50</v>
      </c>
      <c r="W27">
        <v>6153998</v>
      </c>
      <c r="Y27" t="s">
        <v>21</v>
      </c>
      <c r="Z27">
        <f>VLOOKUP(Y27,V:W,2,FALSE)</f>
        <v>29232474</v>
      </c>
      <c r="AA27">
        <v>7</v>
      </c>
      <c r="AB27" s="18">
        <f>AA27/Z27*1000000</f>
        <v>0.23945971866767074</v>
      </c>
      <c r="AD27" t="s">
        <v>174</v>
      </c>
      <c r="AE27">
        <f>VLOOKUP(AD27,V:W,2,FALSE)</f>
        <v>6173205</v>
      </c>
      <c r="AF27">
        <f>COUNTIF(K:K,AD27)</f>
        <v>1</v>
      </c>
      <c r="AG27" s="18">
        <f>AF27/AE27*1000000</f>
        <v>0.16199040854790989</v>
      </c>
      <c r="AI27" t="s">
        <v>6</v>
      </c>
      <c r="AJ27">
        <f>VLOOKUP(AI27,V:W,2,FALSE)</f>
        <v>3597362</v>
      </c>
      <c r="AK27">
        <f>COUNTIF(R:R,AI27)</f>
        <v>0</v>
      </c>
      <c r="AL27" s="18">
        <f>AK27/AJ27*1000000</f>
        <v>0</v>
      </c>
    </row>
    <row r="28" spans="1:38" x14ac:dyDescent="0.2">
      <c r="A28" s="20">
        <v>2009</v>
      </c>
      <c r="B28" s="20">
        <v>11</v>
      </c>
      <c r="C28" s="20">
        <v>5</v>
      </c>
      <c r="D28" s="20" t="s">
        <v>21</v>
      </c>
      <c r="E28" s="20" t="s">
        <v>102</v>
      </c>
      <c r="F28" s="20" t="s">
        <v>103</v>
      </c>
      <c r="H28" s="20">
        <v>2017</v>
      </c>
      <c r="I28" s="20">
        <v>6</v>
      </c>
      <c r="J28" s="20">
        <v>5</v>
      </c>
      <c r="K28" s="20" t="s">
        <v>27</v>
      </c>
      <c r="L28" s="20" t="s">
        <v>154</v>
      </c>
      <c r="M28" s="20" t="s">
        <v>162</v>
      </c>
      <c r="O28" s="20">
        <v>2024</v>
      </c>
      <c r="P28" s="20">
        <v>9</v>
      </c>
      <c r="Q28" s="20">
        <v>2</v>
      </c>
      <c r="R28" s="20" t="s">
        <v>33</v>
      </c>
      <c r="S28" s="20" t="s">
        <v>244</v>
      </c>
      <c r="T28" s="20" t="s">
        <v>245</v>
      </c>
      <c r="V28" t="s">
        <v>324</v>
      </c>
      <c r="W28">
        <v>1087075</v>
      </c>
      <c r="Y28" t="s">
        <v>146</v>
      </c>
      <c r="Z28">
        <f>VLOOKUP(Y28,V:W,2,FALSE)</f>
        <v>4244795</v>
      </c>
      <c r="AA28">
        <f>COUNTIF(D:D,Y28)</f>
        <v>1</v>
      </c>
      <c r="AB28" s="18">
        <f>AA28/Z28*1000000</f>
        <v>0.23558263708848132</v>
      </c>
      <c r="AD28" t="s">
        <v>36</v>
      </c>
      <c r="AE28">
        <f>VLOOKUP(AD28,V:W,2,FALSE)</f>
        <v>6788799</v>
      </c>
      <c r="AF28">
        <f>COUNTIF(K:K,AD28)</f>
        <v>1</v>
      </c>
      <c r="AG28" s="18">
        <f>AF28/AE28*1000000</f>
        <v>0.14730145935974831</v>
      </c>
      <c r="AI28" t="s">
        <v>321</v>
      </c>
      <c r="AJ28">
        <f>VLOOKUP(AI28,V:W,2,FALSE)</f>
        <v>992114</v>
      </c>
      <c r="AK28">
        <f>COUNTIF(R:R,AI28)</f>
        <v>0</v>
      </c>
      <c r="AL28" s="18">
        <f>AK28/AJ28*1000000</f>
        <v>0</v>
      </c>
    </row>
    <row r="29" spans="1:38" x14ac:dyDescent="0.2">
      <c r="A29" s="20">
        <v>2009</v>
      </c>
      <c r="B29" s="20">
        <v>11</v>
      </c>
      <c r="C29" s="20">
        <v>29</v>
      </c>
      <c r="D29" s="20" t="s">
        <v>67</v>
      </c>
      <c r="E29" s="20" t="s">
        <v>104</v>
      </c>
      <c r="F29" s="20" t="s">
        <v>105</v>
      </c>
      <c r="H29" s="20">
        <v>2017</v>
      </c>
      <c r="I29" s="20">
        <v>10</v>
      </c>
      <c r="J29" s="20">
        <v>1</v>
      </c>
      <c r="K29" s="20" t="s">
        <v>15</v>
      </c>
      <c r="L29" s="20" t="s">
        <v>16</v>
      </c>
      <c r="M29" s="20" t="s">
        <v>163</v>
      </c>
      <c r="O29" s="20">
        <v>2024</v>
      </c>
      <c r="P29" s="20">
        <v>9</v>
      </c>
      <c r="Q29" s="20">
        <v>4</v>
      </c>
      <c r="R29" s="20" t="s">
        <v>18</v>
      </c>
      <c r="S29" s="20" t="s">
        <v>246</v>
      </c>
      <c r="T29" s="20" t="s">
        <v>247</v>
      </c>
      <c r="V29" t="s">
        <v>84</v>
      </c>
      <c r="W29">
        <v>1962642</v>
      </c>
      <c r="Y29" t="s">
        <v>70</v>
      </c>
      <c r="Z29">
        <f>VLOOKUP(Y29,V:W,2,FALSE)</f>
        <v>4651664</v>
      </c>
      <c r="AA29">
        <f>COUNTIF(D:D,Y29)</f>
        <v>1</v>
      </c>
      <c r="AB29" s="18">
        <f>AA29/Z29*1000000</f>
        <v>0.21497683409635776</v>
      </c>
      <c r="AD29" t="s">
        <v>110</v>
      </c>
      <c r="AE29">
        <f>VLOOKUP(AD29,V:W,2,FALSE)</f>
        <v>7179943</v>
      </c>
      <c r="AF29">
        <f>COUNTIF(K:K,AD29)</f>
        <v>1</v>
      </c>
      <c r="AG29" s="18">
        <f>AF29/AE29*1000000</f>
        <v>0.13927687169661376</v>
      </c>
      <c r="AI29" t="s">
        <v>27</v>
      </c>
      <c r="AJ29">
        <f>VLOOKUP(AI29,V:W,2,FALSE)</f>
        <v>21589602</v>
      </c>
      <c r="AK29">
        <f>COUNTIF(R:R,AI29)</f>
        <v>0</v>
      </c>
      <c r="AL29" s="18">
        <f>AK29/AJ29*1000000</f>
        <v>0</v>
      </c>
    </row>
    <row r="30" spans="1:38" x14ac:dyDescent="0.2">
      <c r="A30" s="20">
        <v>2010</v>
      </c>
      <c r="B30" s="20">
        <v>6</v>
      </c>
      <c r="C30" s="20">
        <v>6</v>
      </c>
      <c r="D30" s="20" t="s">
        <v>27</v>
      </c>
      <c r="E30" s="20" t="s">
        <v>106</v>
      </c>
      <c r="F30" s="20" t="s">
        <v>107</v>
      </c>
      <c r="H30" s="20">
        <v>2017</v>
      </c>
      <c r="I30" s="20">
        <v>11</v>
      </c>
      <c r="J30" s="20">
        <v>5</v>
      </c>
      <c r="K30" s="20" t="s">
        <v>21</v>
      </c>
      <c r="L30" s="20" t="s">
        <v>164</v>
      </c>
      <c r="M30" s="20" t="s">
        <v>165</v>
      </c>
      <c r="O30" s="25">
        <v>2025</v>
      </c>
      <c r="P30" s="25">
        <v>1</v>
      </c>
      <c r="Q30" s="25">
        <v>27</v>
      </c>
      <c r="R30" s="25" t="s">
        <v>131</v>
      </c>
      <c r="S30" s="25" t="s">
        <v>599</v>
      </c>
      <c r="T30" s="25" t="s">
        <v>600</v>
      </c>
      <c r="V30" t="s">
        <v>15</v>
      </c>
      <c r="W30">
        <v>3115648</v>
      </c>
      <c r="Y30" t="s">
        <v>39</v>
      </c>
      <c r="Z30">
        <f>VLOOKUP(Y30,V:W,2,FALSE)</f>
        <v>5031362</v>
      </c>
      <c r="AA30">
        <f>COUNTIF(D:D,Y30)</f>
        <v>1</v>
      </c>
      <c r="AB30" s="18">
        <f>AA30/Z30*1000000</f>
        <v>0.19875333955298782</v>
      </c>
      <c r="AD30" t="s">
        <v>99</v>
      </c>
      <c r="AE30">
        <f>VLOOKUP(AD30,V:W,2,FALSE)</f>
        <v>20108296</v>
      </c>
      <c r="AF30">
        <f>COUNTIF(K:K,AD30)</f>
        <v>2</v>
      </c>
      <c r="AG30" s="18">
        <f>AF30/AE30*1000000</f>
        <v>9.9461436215182039E-2</v>
      </c>
      <c r="AI30" t="s">
        <v>24</v>
      </c>
      <c r="AJ30">
        <f>VLOOKUP(AI30,V:W,2,FALSE)</f>
        <v>1451043</v>
      </c>
      <c r="AK30">
        <f>COUNTIF(R:R,AI30)</f>
        <v>0</v>
      </c>
      <c r="AL30" s="18">
        <f>AK30/AJ30*1000000</f>
        <v>0</v>
      </c>
    </row>
    <row r="31" spans="1:38" x14ac:dyDescent="0.2">
      <c r="A31" s="20">
        <v>2010</v>
      </c>
      <c r="B31" s="20">
        <v>8</v>
      </c>
      <c r="C31" s="20">
        <v>3</v>
      </c>
      <c r="D31" s="20" t="s">
        <v>6</v>
      </c>
      <c r="E31" s="20" t="s">
        <v>108</v>
      </c>
      <c r="F31" s="20" t="s">
        <v>109</v>
      </c>
      <c r="H31" s="20">
        <v>2018</v>
      </c>
      <c r="I31" s="20">
        <v>1</v>
      </c>
      <c r="J31" s="20">
        <v>28</v>
      </c>
      <c r="K31" s="20" t="s">
        <v>73</v>
      </c>
      <c r="L31" s="20" t="s">
        <v>166</v>
      </c>
      <c r="M31" s="20" t="s">
        <v>167</v>
      </c>
      <c r="O31" s="25">
        <v>2025</v>
      </c>
      <c r="P31" s="25">
        <v>7</v>
      </c>
      <c r="Q31" s="25">
        <v>28</v>
      </c>
      <c r="R31" s="25" t="s">
        <v>99</v>
      </c>
      <c r="S31" s="25" t="s">
        <v>601</v>
      </c>
      <c r="T31" s="25" t="s">
        <v>602</v>
      </c>
      <c r="V31" t="s">
        <v>325</v>
      </c>
      <c r="W31">
        <v>1378587</v>
      </c>
      <c r="Y31" t="s">
        <v>151</v>
      </c>
      <c r="Z31">
        <f>VLOOKUP(Y31,V:W,2,FALSE)</f>
        <v>10069577</v>
      </c>
      <c r="AA31">
        <f>COUNTIF(D:D,Y31)</f>
        <v>2</v>
      </c>
      <c r="AB31" s="18">
        <f>AA31/Z31*1000000</f>
        <v>0.19861807501943726</v>
      </c>
      <c r="AD31" t="s">
        <v>96</v>
      </c>
      <c r="AE31">
        <f>VLOOKUP(AD31,V:W,2,FALSE)</f>
        <v>10449445</v>
      </c>
      <c r="AF31">
        <f>COUNTIF(K:K,AD31)</f>
        <v>1</v>
      </c>
      <c r="AG31" s="18">
        <f>AF31/AE31*1000000</f>
        <v>9.5698862475471186E-2</v>
      </c>
      <c r="AI31" t="s">
        <v>47</v>
      </c>
      <c r="AJ31">
        <f>VLOOKUP(AI31,V:W,2,FALSE)</f>
        <v>1849202</v>
      </c>
      <c r="AK31">
        <f>COUNTIF(R:R,AI31)</f>
        <v>0</v>
      </c>
      <c r="AL31" s="18">
        <f>AK31/AJ31*1000000</f>
        <v>0</v>
      </c>
    </row>
    <row r="32" spans="1:38" x14ac:dyDescent="0.2">
      <c r="A32" s="20">
        <v>2011</v>
      </c>
      <c r="B32" s="20">
        <v>1</v>
      </c>
      <c r="C32" s="20">
        <v>8</v>
      </c>
      <c r="D32" s="20" t="s">
        <v>110</v>
      </c>
      <c r="E32" s="20" t="s">
        <v>111</v>
      </c>
      <c r="F32" s="20" t="s">
        <v>112</v>
      </c>
      <c r="H32" s="20">
        <v>2018</v>
      </c>
      <c r="I32" s="20">
        <v>2</v>
      </c>
      <c r="J32" s="20">
        <v>14</v>
      </c>
      <c r="K32" s="20" t="s">
        <v>27</v>
      </c>
      <c r="L32" s="20" t="s">
        <v>168</v>
      </c>
      <c r="M32" s="20" t="s">
        <v>169</v>
      </c>
      <c r="O32" s="25">
        <v>2025</v>
      </c>
      <c r="P32" s="25">
        <v>7</v>
      </c>
      <c r="Q32" s="25">
        <v>29</v>
      </c>
      <c r="R32" s="25" t="s">
        <v>143</v>
      </c>
      <c r="S32" s="25" t="s">
        <v>603</v>
      </c>
      <c r="T32" s="25" t="s">
        <v>604</v>
      </c>
      <c r="V32" t="s">
        <v>326</v>
      </c>
      <c r="W32">
        <v>9271689</v>
      </c>
      <c r="Y32" t="s">
        <v>140</v>
      </c>
      <c r="Z32">
        <f>VLOOKUP(Y32,V:W,2,FALSE)</f>
        <v>5131848</v>
      </c>
      <c r="AA32">
        <f>COUNTIF(D:D,Y32)</f>
        <v>1</v>
      </c>
      <c r="AB32" s="18">
        <f>AA32/Z32*1000000</f>
        <v>0.19486157812936003</v>
      </c>
      <c r="AD32" t="s">
        <v>56</v>
      </c>
      <c r="AE32">
        <f>VLOOKUP(AD32,V:W,2,FALSE)</f>
        <v>11797517</v>
      </c>
      <c r="AF32">
        <f>COUNTIF(K:K,AD32)</f>
        <v>1</v>
      </c>
      <c r="AG32" s="18">
        <f>AF32/AE32*1000000</f>
        <v>8.4763598984430366E-2</v>
      </c>
      <c r="AI32" t="s">
        <v>322</v>
      </c>
      <c r="AJ32">
        <f>VLOOKUP(AI32,V:W,2,FALSE)</f>
        <v>3190571</v>
      </c>
      <c r="AK32">
        <f>COUNTIF(R:R,AI32)</f>
        <v>0</v>
      </c>
      <c r="AL32" s="18">
        <f>AK32/AJ32*1000000</f>
        <v>0</v>
      </c>
    </row>
    <row r="33" spans="1:38" x14ac:dyDescent="0.2">
      <c r="A33" s="20">
        <v>2011</v>
      </c>
      <c r="B33" s="20">
        <v>9</v>
      </c>
      <c r="C33" s="20">
        <v>6</v>
      </c>
      <c r="D33" s="20" t="s">
        <v>15</v>
      </c>
      <c r="E33" s="20" t="s">
        <v>113</v>
      </c>
      <c r="F33" s="20" t="s">
        <v>114</v>
      </c>
      <c r="H33" s="20">
        <v>2018</v>
      </c>
      <c r="I33" s="20">
        <v>4</v>
      </c>
      <c r="J33" s="20">
        <v>22</v>
      </c>
      <c r="K33" s="20" t="s">
        <v>143</v>
      </c>
      <c r="L33" s="20" t="s">
        <v>170</v>
      </c>
      <c r="M33" s="20" t="s">
        <v>171</v>
      </c>
      <c r="O33" s="25">
        <v>2025</v>
      </c>
      <c r="P33" s="25">
        <v>8</v>
      </c>
      <c r="Q33" s="25">
        <v>1</v>
      </c>
      <c r="R33" s="25" t="s">
        <v>324</v>
      </c>
      <c r="S33" s="25" t="s">
        <v>605</v>
      </c>
      <c r="T33" s="25" t="s">
        <v>606</v>
      </c>
      <c r="V33" t="s">
        <v>327</v>
      </c>
      <c r="W33">
        <v>2118390</v>
      </c>
      <c r="Y33" t="s">
        <v>96</v>
      </c>
      <c r="Z33">
        <f>VLOOKUP(Y33,V:W,2,FALSE)</f>
        <v>10449445</v>
      </c>
      <c r="AA33">
        <f>COUNTIF(D:D,Y33)</f>
        <v>2</v>
      </c>
      <c r="AB33" s="18">
        <f>AA33/Z33*1000000</f>
        <v>0.19139772495094237</v>
      </c>
      <c r="AD33" t="s">
        <v>39</v>
      </c>
      <c r="AE33">
        <f>VLOOKUP(AD33,V:W,2,FALSE)</f>
        <v>5031362</v>
      </c>
      <c r="AF33">
        <f>COUNTIF(K:K,AD33)</f>
        <v>0</v>
      </c>
      <c r="AG33" s="18">
        <f>AF33/AE33*1000000</f>
        <v>0</v>
      </c>
      <c r="AI33" t="s">
        <v>323</v>
      </c>
      <c r="AJ33">
        <f>VLOOKUP(AI33,V:W,2,FALSE)</f>
        <v>2937919</v>
      </c>
      <c r="AK33">
        <f>COUNTIF(R:R,AI33)</f>
        <v>0</v>
      </c>
      <c r="AL33" s="18">
        <f>AK33/AJ33*1000000</f>
        <v>0</v>
      </c>
    </row>
    <row r="34" spans="1:38" x14ac:dyDescent="0.2">
      <c r="A34" s="20">
        <v>2011</v>
      </c>
      <c r="B34" s="20">
        <v>10</v>
      </c>
      <c r="C34" s="20">
        <v>12</v>
      </c>
      <c r="D34" s="20" t="s">
        <v>64</v>
      </c>
      <c r="E34" s="20" t="s">
        <v>115</v>
      </c>
      <c r="F34" s="20" t="s">
        <v>116</v>
      </c>
      <c r="H34" s="20">
        <v>2018</v>
      </c>
      <c r="I34" s="20">
        <v>5</v>
      </c>
      <c r="J34" s="20">
        <v>18</v>
      </c>
      <c r="K34" s="20" t="s">
        <v>21</v>
      </c>
      <c r="L34" s="20" t="s">
        <v>172</v>
      </c>
      <c r="M34" s="20" t="s">
        <v>173</v>
      </c>
      <c r="V34" t="s">
        <v>99</v>
      </c>
      <c r="W34">
        <v>20108296</v>
      </c>
      <c r="Y34" t="s">
        <v>18</v>
      </c>
      <c r="Z34">
        <f>VLOOKUP(Y34,V:W,2,FALSE)</f>
        <v>10729828</v>
      </c>
      <c r="AA34">
        <v>2</v>
      </c>
      <c r="AB34" s="18">
        <f>AA34/Z34*1000000</f>
        <v>0.18639627774089204</v>
      </c>
      <c r="AD34" t="s">
        <v>320</v>
      </c>
      <c r="AE34">
        <f>VLOOKUP(AD34,V:W,2,FALSE)</f>
        <v>732923</v>
      </c>
      <c r="AF34">
        <f>COUNTIF(K:K,AD34)</f>
        <v>0</v>
      </c>
      <c r="AG34" s="18">
        <f>AF34/AE34*1000000</f>
        <v>0</v>
      </c>
      <c r="AI34" t="s">
        <v>70</v>
      </c>
      <c r="AJ34">
        <f>VLOOKUP(AI34,V:W,2,FALSE)</f>
        <v>4651664</v>
      </c>
      <c r="AK34">
        <f>COUNTIF(R:R,AI34)</f>
        <v>0</v>
      </c>
      <c r="AL34" s="18">
        <f>AK34/AJ34*1000000</f>
        <v>0</v>
      </c>
    </row>
    <row r="35" spans="1:38" x14ac:dyDescent="0.2">
      <c r="A35" s="20">
        <v>2012</v>
      </c>
      <c r="B35" s="20">
        <v>2</v>
      </c>
      <c r="C35" s="20">
        <v>20</v>
      </c>
      <c r="D35" s="20" t="s">
        <v>18</v>
      </c>
      <c r="E35" s="20" t="s">
        <v>117</v>
      </c>
      <c r="F35" s="20" t="s">
        <v>118</v>
      </c>
      <c r="H35" s="20">
        <v>2018</v>
      </c>
      <c r="I35" s="20">
        <v>6</v>
      </c>
      <c r="J35" s="20">
        <v>28</v>
      </c>
      <c r="K35" s="20" t="s">
        <v>174</v>
      </c>
      <c r="L35" s="20" t="s">
        <v>175</v>
      </c>
      <c r="M35" s="20" t="s">
        <v>176</v>
      </c>
      <c r="V35" t="s">
        <v>96</v>
      </c>
      <c r="W35">
        <v>10449445</v>
      </c>
      <c r="Y35" t="s">
        <v>56</v>
      </c>
      <c r="Z35">
        <f>VLOOKUP(Y35,V:W,2,FALSE)</f>
        <v>11797517</v>
      </c>
      <c r="AA35">
        <f>COUNTIF(D:D,Y35)</f>
        <v>2</v>
      </c>
      <c r="AB35" s="18">
        <f>AA35/Z35*1000000</f>
        <v>0.16952719796886073</v>
      </c>
      <c r="AD35" t="s">
        <v>321</v>
      </c>
      <c r="AE35">
        <f>VLOOKUP(AD35,V:W,2,FALSE)</f>
        <v>992114</v>
      </c>
      <c r="AF35">
        <f>COUNTIF(K:K,AD35)</f>
        <v>0</v>
      </c>
      <c r="AG35" s="18">
        <f>AF35/AE35*1000000</f>
        <v>0</v>
      </c>
      <c r="AI35" t="s">
        <v>174</v>
      </c>
      <c r="AJ35">
        <f>VLOOKUP(AI35,V:W,2,FALSE)</f>
        <v>6173205</v>
      </c>
      <c r="AK35">
        <f>COUNTIF(R:R,AI35)</f>
        <v>0</v>
      </c>
      <c r="AL35" s="18">
        <f>AK35/AJ35*1000000</f>
        <v>0</v>
      </c>
    </row>
    <row r="36" spans="1:38" x14ac:dyDescent="0.2">
      <c r="A36" s="20">
        <v>2012</v>
      </c>
      <c r="B36" s="20">
        <v>4</v>
      </c>
      <c r="C36" s="20">
        <v>2</v>
      </c>
      <c r="D36" s="20" t="s">
        <v>64</v>
      </c>
      <c r="E36" s="20" t="s">
        <v>119</v>
      </c>
      <c r="F36" s="20" t="s">
        <v>120</v>
      </c>
      <c r="H36" s="20">
        <v>2018</v>
      </c>
      <c r="I36" s="20">
        <v>10</v>
      </c>
      <c r="J36" s="20">
        <v>27</v>
      </c>
      <c r="K36" s="20" t="s">
        <v>73</v>
      </c>
      <c r="L36" s="20" t="s">
        <v>177</v>
      </c>
      <c r="M36" s="20" t="s">
        <v>178</v>
      </c>
      <c r="V36" t="s">
        <v>328</v>
      </c>
      <c r="W36">
        <v>779518</v>
      </c>
      <c r="Y36" t="s">
        <v>174</v>
      </c>
      <c r="Z36">
        <f>VLOOKUP(Y36,V:W,2,FALSE)</f>
        <v>6173205</v>
      </c>
      <c r="AA36">
        <f>COUNTIF(D:D,Y36)</f>
        <v>1</v>
      </c>
      <c r="AB36" s="18">
        <f>AA36/Z36*1000000</f>
        <v>0.16199040854790989</v>
      </c>
      <c r="AD36" t="s">
        <v>24</v>
      </c>
      <c r="AE36">
        <f>VLOOKUP(AD36,V:W,2,FALSE)</f>
        <v>1451043</v>
      </c>
      <c r="AF36">
        <f>COUNTIF(K:K,AD36)</f>
        <v>0</v>
      </c>
      <c r="AG36" s="18">
        <f>AF36/AE36*1000000</f>
        <v>0</v>
      </c>
      <c r="AI36" t="s">
        <v>30</v>
      </c>
      <c r="AJ36">
        <f>VLOOKUP(AI36,V:W,2,FALSE)</f>
        <v>6995729</v>
      </c>
      <c r="AK36">
        <f>COUNTIF(R:R,AI36)</f>
        <v>0</v>
      </c>
      <c r="AL36" s="18">
        <f>AK36/AJ36*1000000</f>
        <v>0</v>
      </c>
    </row>
    <row r="37" spans="1:38" x14ac:dyDescent="0.2">
      <c r="A37" s="20">
        <v>2012</v>
      </c>
      <c r="B37" s="20">
        <v>5</v>
      </c>
      <c r="C37" s="20">
        <v>30</v>
      </c>
      <c r="D37" s="20" t="s">
        <v>67</v>
      </c>
      <c r="E37" s="20" t="s">
        <v>121</v>
      </c>
      <c r="F37" s="20" t="s">
        <v>122</v>
      </c>
      <c r="H37" s="20">
        <v>2018</v>
      </c>
      <c r="I37" s="20">
        <v>11</v>
      </c>
      <c r="J37" s="20">
        <v>7</v>
      </c>
      <c r="K37" s="20" t="s">
        <v>64</v>
      </c>
      <c r="L37" s="20" t="s">
        <v>179</v>
      </c>
      <c r="M37" s="20" t="s">
        <v>180</v>
      </c>
      <c r="V37" t="s">
        <v>56</v>
      </c>
      <c r="W37">
        <v>11797517</v>
      </c>
      <c r="Y37" t="s">
        <v>99</v>
      </c>
      <c r="Z37">
        <f>VLOOKUP(Y37,V:W,2,FALSE)</f>
        <v>20108296</v>
      </c>
      <c r="AA37">
        <f>COUNTIF(D:D,Y37)</f>
        <v>3</v>
      </c>
      <c r="AB37" s="18">
        <f>AA37/Z37*1000000</f>
        <v>0.14919215432277305</v>
      </c>
      <c r="AD37" t="s">
        <v>47</v>
      </c>
      <c r="AE37">
        <f>VLOOKUP(AD37,V:W,2,FALSE)</f>
        <v>1849202</v>
      </c>
      <c r="AF37">
        <f>COUNTIF(K:K,AD37)</f>
        <v>0</v>
      </c>
      <c r="AG37" s="18">
        <f>AF37/AE37*1000000</f>
        <v>0</v>
      </c>
      <c r="AI37" t="s">
        <v>42</v>
      </c>
      <c r="AJ37">
        <f>VLOOKUP(AI37,V:W,2,FALSE)</f>
        <v>2958141</v>
      </c>
      <c r="AK37">
        <f>COUNTIF(R:R,AI37)</f>
        <v>0</v>
      </c>
      <c r="AL37" s="18">
        <f>AK37/AJ37*1000000</f>
        <v>0</v>
      </c>
    </row>
    <row r="38" spans="1:38" x14ac:dyDescent="0.2">
      <c r="A38" s="20">
        <v>2012</v>
      </c>
      <c r="B38" s="20">
        <v>7</v>
      </c>
      <c r="C38" s="20">
        <v>20</v>
      </c>
      <c r="D38" s="20" t="s">
        <v>12</v>
      </c>
      <c r="E38" s="20" t="s">
        <v>123</v>
      </c>
      <c r="F38" s="20" t="s">
        <v>124</v>
      </c>
      <c r="H38" s="20">
        <v>2019</v>
      </c>
      <c r="I38" s="20">
        <v>1</v>
      </c>
      <c r="J38" s="20">
        <v>23</v>
      </c>
      <c r="K38" s="20" t="s">
        <v>27</v>
      </c>
      <c r="L38" s="20" t="s">
        <v>181</v>
      </c>
      <c r="M38" s="20" t="s">
        <v>182</v>
      </c>
      <c r="V38" s="13" t="s">
        <v>216</v>
      </c>
      <c r="W38">
        <v>3964912</v>
      </c>
      <c r="Y38" t="s">
        <v>30</v>
      </c>
      <c r="Z38">
        <f>VLOOKUP(Y38,V:W,2,FALSE)</f>
        <v>6995729</v>
      </c>
      <c r="AA38">
        <f>COUNTIF(D:D,Y38)</f>
        <v>1</v>
      </c>
      <c r="AB38" s="18">
        <f>AA38/Z38*1000000</f>
        <v>0.14294435933696115</v>
      </c>
      <c r="AD38" t="s">
        <v>322</v>
      </c>
      <c r="AE38">
        <f>VLOOKUP(AD38,V:W,2,FALSE)</f>
        <v>3190571</v>
      </c>
      <c r="AF38">
        <f>COUNTIF(K:K,AD38)</f>
        <v>0</v>
      </c>
      <c r="AG38" s="18">
        <f>AF38/AE38*1000000</f>
        <v>0</v>
      </c>
      <c r="AI38" t="s">
        <v>84</v>
      </c>
      <c r="AJ38">
        <f>VLOOKUP(AI38,V:W,2,FALSE)</f>
        <v>1962642</v>
      </c>
      <c r="AK38">
        <f>COUNTIF(R:R,AI38)</f>
        <v>0</v>
      </c>
      <c r="AL38" s="18">
        <f>AK38/AJ38*1000000</f>
        <v>0</v>
      </c>
    </row>
    <row r="39" spans="1:38" x14ac:dyDescent="0.2">
      <c r="A39" s="20">
        <v>2012</v>
      </c>
      <c r="B39" s="20">
        <v>8</v>
      </c>
      <c r="C39" s="20">
        <v>5</v>
      </c>
      <c r="D39" s="20" t="s">
        <v>53</v>
      </c>
      <c r="E39" s="20" t="s">
        <v>125</v>
      </c>
      <c r="F39" s="20" t="s">
        <v>126</v>
      </c>
      <c r="H39" s="20">
        <v>2019</v>
      </c>
      <c r="I39" s="20">
        <v>2</v>
      </c>
      <c r="J39" s="20">
        <v>15</v>
      </c>
      <c r="K39" s="20" t="s">
        <v>33</v>
      </c>
      <c r="L39" s="20" t="s">
        <v>123</v>
      </c>
      <c r="M39" s="20" t="s">
        <v>183</v>
      </c>
      <c r="V39" s="13" t="s">
        <v>146</v>
      </c>
      <c r="W39">
        <v>4244795</v>
      </c>
      <c r="Y39" t="s">
        <v>110</v>
      </c>
      <c r="Z39">
        <f>VLOOKUP(Y39,V:W,2,FALSE)</f>
        <v>7179943</v>
      </c>
      <c r="AA39">
        <f>COUNTIF(D:D,Y39)</f>
        <v>1</v>
      </c>
      <c r="AB39" s="18">
        <f>AA39/Z39*1000000</f>
        <v>0.13927687169661376</v>
      </c>
      <c r="AD39" t="s">
        <v>323</v>
      </c>
      <c r="AE39">
        <f>VLOOKUP(AD39,V:W,2,FALSE)</f>
        <v>2937919</v>
      </c>
      <c r="AF39">
        <f>COUNTIF(K:K,AD39)</f>
        <v>0</v>
      </c>
      <c r="AG39" s="18">
        <f>AF39/AE39*1000000</f>
        <v>0</v>
      </c>
      <c r="AI39" t="s">
        <v>15</v>
      </c>
      <c r="AJ39">
        <f>VLOOKUP(AI39,V:W,2,FALSE)</f>
        <v>3115648</v>
      </c>
      <c r="AK39">
        <f>COUNTIF(R:R,AI39)</f>
        <v>0</v>
      </c>
      <c r="AL39" s="18">
        <f>AK39/AJ39*1000000</f>
        <v>0</v>
      </c>
    </row>
    <row r="40" spans="1:38" x14ac:dyDescent="0.2">
      <c r="A40" s="20">
        <v>2012</v>
      </c>
      <c r="B40" s="20">
        <v>9</v>
      </c>
      <c r="C40" s="20">
        <v>27</v>
      </c>
      <c r="D40" s="20" t="s">
        <v>61</v>
      </c>
      <c r="E40" s="20" t="s">
        <v>127</v>
      </c>
      <c r="F40" s="20" t="s">
        <v>128</v>
      </c>
      <c r="H40" s="20">
        <v>2019</v>
      </c>
      <c r="I40" s="20">
        <v>5</v>
      </c>
      <c r="J40" s="20">
        <v>31</v>
      </c>
      <c r="K40" s="20" t="s">
        <v>79</v>
      </c>
      <c r="L40" s="20" t="s">
        <v>184</v>
      </c>
      <c r="M40" s="20" t="s">
        <v>185</v>
      </c>
      <c r="V40" t="s">
        <v>73</v>
      </c>
      <c r="W40">
        <v>12994440</v>
      </c>
      <c r="Y40" t="s">
        <v>320</v>
      </c>
      <c r="Z40">
        <f>VLOOKUP(Y40,V:W,2,FALSE)</f>
        <v>732923</v>
      </c>
      <c r="AA40">
        <f>COUNTIF(D:D,Y40)</f>
        <v>0</v>
      </c>
      <c r="AB40" s="18">
        <f>AA40/Z40*1000000</f>
        <v>0</v>
      </c>
      <c r="AD40" t="s">
        <v>70</v>
      </c>
      <c r="AE40">
        <f>VLOOKUP(AD40,V:W,2,FALSE)</f>
        <v>4651664</v>
      </c>
      <c r="AF40">
        <f>COUNTIF(K:K,AD40)</f>
        <v>0</v>
      </c>
      <c r="AG40" s="18">
        <f>AF40/AE40*1000000</f>
        <v>0</v>
      </c>
      <c r="AI40" t="s">
        <v>325</v>
      </c>
      <c r="AJ40">
        <f>VLOOKUP(AI40,V:W,2,FALSE)</f>
        <v>1378587</v>
      </c>
      <c r="AK40">
        <f>COUNTIF(R:R,AI40)</f>
        <v>0</v>
      </c>
      <c r="AL40" s="18">
        <f>AK40/AJ40*1000000</f>
        <v>0</v>
      </c>
    </row>
    <row r="41" spans="1:38" x14ac:dyDescent="0.2">
      <c r="A41" s="20">
        <v>2012</v>
      </c>
      <c r="B41" s="20">
        <v>12</v>
      </c>
      <c r="C41" s="20">
        <v>14</v>
      </c>
      <c r="D41" s="20" t="s">
        <v>6</v>
      </c>
      <c r="E41" s="20" t="s">
        <v>129</v>
      </c>
      <c r="F41" s="20" t="s">
        <v>130</v>
      </c>
      <c r="H41" s="20">
        <v>2019</v>
      </c>
      <c r="I41" s="20">
        <v>8</v>
      </c>
      <c r="J41" s="20">
        <v>3</v>
      </c>
      <c r="K41" s="20" t="s">
        <v>21</v>
      </c>
      <c r="L41" s="20" t="s">
        <v>186</v>
      </c>
      <c r="M41" s="20" t="s">
        <v>187</v>
      </c>
      <c r="V41" t="s">
        <v>329</v>
      </c>
      <c r="W41">
        <v>1096345</v>
      </c>
      <c r="Y41" t="s">
        <v>321</v>
      </c>
      <c r="Z41">
        <f>VLOOKUP(Y41,V:W,2,FALSE)</f>
        <v>992114</v>
      </c>
      <c r="AA41">
        <f>COUNTIF(D:D,Y41)</f>
        <v>0</v>
      </c>
      <c r="AB41" s="18">
        <f>AA41/Z41*1000000</f>
        <v>0</v>
      </c>
      <c r="AD41" t="s">
        <v>30</v>
      </c>
      <c r="AE41">
        <f>VLOOKUP(AD41,V:W,2,FALSE)</f>
        <v>6995729</v>
      </c>
      <c r="AF41">
        <f>COUNTIF(K:K,AD41)</f>
        <v>0</v>
      </c>
      <c r="AG41" s="18">
        <f>AF41/AE41*1000000</f>
        <v>0</v>
      </c>
      <c r="AI41" t="s">
        <v>326</v>
      </c>
      <c r="AJ41">
        <f>VLOOKUP(AI41,V:W,2,FALSE)</f>
        <v>9271689</v>
      </c>
      <c r="AK41">
        <f>COUNTIF(R:R,AI41)</f>
        <v>0</v>
      </c>
      <c r="AL41" s="18">
        <f>AK41/AJ41*1000000</f>
        <v>0</v>
      </c>
    </row>
    <row r="42" spans="1:38" x14ac:dyDescent="0.2">
      <c r="A42" s="20">
        <v>2013</v>
      </c>
      <c r="B42" s="20">
        <v>5</v>
      </c>
      <c r="C42" s="20">
        <v>4</v>
      </c>
      <c r="D42" s="20" t="s">
        <v>131</v>
      </c>
      <c r="E42" s="20" t="s">
        <v>132</v>
      </c>
      <c r="F42" s="20" t="s">
        <v>133</v>
      </c>
      <c r="H42" s="20">
        <v>2019</v>
      </c>
      <c r="I42" s="20">
        <v>8</v>
      </c>
      <c r="J42" s="20">
        <v>4</v>
      </c>
      <c r="K42" s="20" t="s">
        <v>56</v>
      </c>
      <c r="L42" s="20" t="s">
        <v>188</v>
      </c>
      <c r="M42" s="20" t="s">
        <v>189</v>
      </c>
      <c r="V42" t="s">
        <v>140</v>
      </c>
      <c r="W42">
        <v>5131848</v>
      </c>
      <c r="Y42" t="s">
        <v>24</v>
      </c>
      <c r="Z42">
        <f>VLOOKUP(Y42,V:W,2,FALSE)</f>
        <v>1451043</v>
      </c>
      <c r="AA42">
        <v>0</v>
      </c>
      <c r="AB42" s="18">
        <f>AA42/Z42*1000000</f>
        <v>0</v>
      </c>
      <c r="AD42" t="s">
        <v>42</v>
      </c>
      <c r="AE42">
        <f>VLOOKUP(AD42,V:W,2,FALSE)</f>
        <v>2958141</v>
      </c>
      <c r="AF42">
        <f>COUNTIF(K:K,AD42)</f>
        <v>0</v>
      </c>
      <c r="AG42" s="18">
        <f>AF42/AE42*1000000</f>
        <v>0</v>
      </c>
      <c r="AI42" t="s">
        <v>327</v>
      </c>
      <c r="AJ42">
        <f>VLOOKUP(AI42,V:W,2,FALSE)</f>
        <v>2118390</v>
      </c>
      <c r="AK42">
        <f>COUNTIF(R:R,AI42)</f>
        <v>0</v>
      </c>
      <c r="AL42" s="18">
        <f>AK42/AJ42*1000000</f>
        <v>0</v>
      </c>
    </row>
    <row r="43" spans="1:38" x14ac:dyDescent="0.2">
      <c r="A43" s="20">
        <v>2013</v>
      </c>
      <c r="B43" s="20">
        <v>9</v>
      </c>
      <c r="C43" s="20">
        <v>16</v>
      </c>
      <c r="D43" s="20" t="s">
        <v>134</v>
      </c>
      <c r="E43" s="20" t="s">
        <v>67</v>
      </c>
      <c r="F43" s="20" t="s">
        <v>135</v>
      </c>
      <c r="H43" s="20">
        <v>2020</v>
      </c>
      <c r="I43" s="20">
        <v>2</v>
      </c>
      <c r="J43" s="20">
        <v>26</v>
      </c>
      <c r="K43" s="20" t="s">
        <v>53</v>
      </c>
      <c r="L43" s="20" t="s">
        <v>190</v>
      </c>
      <c r="M43" s="20" t="s">
        <v>191</v>
      </c>
      <c r="V43" t="s">
        <v>330</v>
      </c>
      <c r="W43">
        <v>887799</v>
      </c>
      <c r="Y43" t="s">
        <v>322</v>
      </c>
      <c r="Z43">
        <f>VLOOKUP(Y43,V:W,2,FALSE)</f>
        <v>3190571</v>
      </c>
      <c r="AA43">
        <f>COUNTIF(D:D,Y43)</f>
        <v>0</v>
      </c>
      <c r="AB43" s="18">
        <f>AA43/Z43*1000000</f>
        <v>0</v>
      </c>
      <c r="AD43" t="s">
        <v>84</v>
      </c>
      <c r="AE43">
        <f>VLOOKUP(AD43,V:W,2,FALSE)</f>
        <v>1962642</v>
      </c>
      <c r="AF43">
        <f>COUNTIF(K:K,AD43)</f>
        <v>0</v>
      </c>
      <c r="AG43" s="18">
        <f>AF43/AE43*1000000</f>
        <v>0</v>
      </c>
      <c r="AI43" t="s">
        <v>328</v>
      </c>
      <c r="AJ43">
        <f>VLOOKUP(AI43,V:W,2,FALSE)</f>
        <v>779518</v>
      </c>
      <c r="AK43">
        <f>COUNTIF(R:R,AI43)</f>
        <v>0</v>
      </c>
      <c r="AL43" s="18">
        <f>AK43/AJ43*1000000</f>
        <v>0</v>
      </c>
    </row>
    <row r="44" spans="1:38" x14ac:dyDescent="0.2">
      <c r="A44" s="20">
        <v>2014</v>
      </c>
      <c r="B44" s="20">
        <v>2</v>
      </c>
      <c r="C44" s="20">
        <v>20</v>
      </c>
      <c r="D44" s="20" t="s">
        <v>64</v>
      </c>
      <c r="E44" s="20" t="s">
        <v>136</v>
      </c>
      <c r="F44" s="20" t="s">
        <v>137</v>
      </c>
      <c r="H44" s="20">
        <v>2020</v>
      </c>
      <c r="I44" s="20">
        <v>3</v>
      </c>
      <c r="J44" s="20">
        <v>15</v>
      </c>
      <c r="K44" s="20" t="s">
        <v>50</v>
      </c>
      <c r="L44" s="20" t="s">
        <v>192</v>
      </c>
      <c r="M44" s="20" t="s">
        <v>193</v>
      </c>
      <c r="V44" t="s">
        <v>143</v>
      </c>
      <c r="W44">
        <v>6925619</v>
      </c>
      <c r="Y44" t="s">
        <v>323</v>
      </c>
      <c r="Z44">
        <f>VLOOKUP(Y44,V:W,2,FALSE)</f>
        <v>2937919</v>
      </c>
      <c r="AA44">
        <f>COUNTIF(D:D,Y44)</f>
        <v>0</v>
      </c>
      <c r="AB44" s="18">
        <f>AA44/Z44*1000000</f>
        <v>0</v>
      </c>
      <c r="AD44" t="s">
        <v>325</v>
      </c>
      <c r="AE44">
        <f>VLOOKUP(AD44,V:W,2,FALSE)</f>
        <v>1378587</v>
      </c>
      <c r="AF44">
        <f>COUNTIF(K:K,AD44)</f>
        <v>0</v>
      </c>
      <c r="AG44" s="18">
        <f>AF44/AE44*1000000</f>
        <v>0</v>
      </c>
      <c r="AI44" t="s">
        <v>56</v>
      </c>
      <c r="AJ44">
        <f>VLOOKUP(AI44,V:W,2,FALSE)</f>
        <v>11797517</v>
      </c>
      <c r="AK44">
        <f>COUNTIF(R:R,AI44)</f>
        <v>0</v>
      </c>
      <c r="AL44" s="18">
        <f>AK44/AJ44*1000000</f>
        <v>0</v>
      </c>
    </row>
    <row r="45" spans="1:38" x14ac:dyDescent="0.2">
      <c r="A45" s="20">
        <v>2014</v>
      </c>
      <c r="B45" s="20">
        <v>10</v>
      </c>
      <c r="C45" s="20">
        <v>24</v>
      </c>
      <c r="D45" s="20" t="s">
        <v>67</v>
      </c>
      <c r="E45" s="20" t="s">
        <v>138</v>
      </c>
      <c r="F45" s="20" t="s">
        <v>139</v>
      </c>
      <c r="H45" s="20">
        <v>2021</v>
      </c>
      <c r="I45" s="20">
        <v>3</v>
      </c>
      <c r="J45" s="20">
        <v>16</v>
      </c>
      <c r="K45" s="20" t="s">
        <v>18</v>
      </c>
      <c r="L45" s="20" t="s">
        <v>194</v>
      </c>
      <c r="M45" s="20" t="s">
        <v>195</v>
      </c>
      <c r="V45" t="s">
        <v>21</v>
      </c>
      <c r="W45">
        <v>29232474</v>
      </c>
      <c r="Y45" t="s">
        <v>325</v>
      </c>
      <c r="Z45">
        <f>VLOOKUP(Y45,V:W,2,FALSE)</f>
        <v>1378587</v>
      </c>
      <c r="AA45">
        <f>COUNTIF(D:D,Y45)</f>
        <v>0</v>
      </c>
      <c r="AB45" s="18">
        <f>AA45/Z45*1000000</f>
        <v>0</v>
      </c>
      <c r="AD45" t="s">
        <v>326</v>
      </c>
      <c r="AE45">
        <f>VLOOKUP(AD45,V:W,2,FALSE)</f>
        <v>9271689</v>
      </c>
      <c r="AF45">
        <f>COUNTIF(K:K,AD45)</f>
        <v>0</v>
      </c>
      <c r="AG45" s="18">
        <f>AF45/AE45*1000000</f>
        <v>0</v>
      </c>
      <c r="AI45" t="s">
        <v>146</v>
      </c>
      <c r="AJ45">
        <f>VLOOKUP(AI45,V:W,2,FALSE)</f>
        <v>4244795</v>
      </c>
      <c r="AK45">
        <f>COUNTIF(R:R,AI45)</f>
        <v>0</v>
      </c>
      <c r="AL45" s="18">
        <f>AK45/AJ45*1000000</f>
        <v>0</v>
      </c>
    </row>
    <row r="46" spans="1:38" x14ac:dyDescent="0.2">
      <c r="A46" s="20">
        <v>2015</v>
      </c>
      <c r="B46" s="20">
        <v>6</v>
      </c>
      <c r="C46" s="20">
        <v>17</v>
      </c>
      <c r="D46" s="20" t="s">
        <v>140</v>
      </c>
      <c r="E46" s="20" t="s">
        <v>141</v>
      </c>
      <c r="F46" s="20" t="s">
        <v>142</v>
      </c>
      <c r="H46" s="20">
        <v>2021</v>
      </c>
      <c r="I46" s="20">
        <v>3</v>
      </c>
      <c r="J46" s="20">
        <v>22</v>
      </c>
      <c r="K46" s="20" t="s">
        <v>12</v>
      </c>
      <c r="L46" s="20" t="s">
        <v>196</v>
      </c>
      <c r="M46" s="20" t="s">
        <v>197</v>
      </c>
      <c r="V46" t="s">
        <v>76</v>
      </c>
      <c r="W46">
        <v>3283785</v>
      </c>
      <c r="Y46" t="s">
        <v>326</v>
      </c>
      <c r="Z46">
        <f>VLOOKUP(Y46,V:W,2,FALSE)</f>
        <v>9271689</v>
      </c>
      <c r="AA46">
        <f>COUNTIF(D:D,Y46)</f>
        <v>0</v>
      </c>
      <c r="AB46" s="18">
        <f>AA46/Z46*1000000</f>
        <v>0</v>
      </c>
      <c r="AD46" t="s">
        <v>327</v>
      </c>
      <c r="AE46">
        <f>VLOOKUP(AD46,V:W,2,FALSE)</f>
        <v>2118390</v>
      </c>
      <c r="AF46">
        <f>COUNTIF(K:K,AD46)</f>
        <v>0</v>
      </c>
      <c r="AG46" s="18">
        <f>AF46/AE46*1000000</f>
        <v>0</v>
      </c>
      <c r="AI46" t="s">
        <v>329</v>
      </c>
      <c r="AJ46">
        <f>VLOOKUP(AI46,V:W,2,FALSE)</f>
        <v>1096345</v>
      </c>
      <c r="AK46">
        <f>COUNTIF(R:R,AI46)</f>
        <v>0</v>
      </c>
      <c r="AL46" s="18">
        <f>AK46/AJ46*1000000</f>
        <v>0</v>
      </c>
    </row>
    <row r="47" spans="1:38" x14ac:dyDescent="0.2">
      <c r="A47" s="20">
        <v>2015</v>
      </c>
      <c r="B47" s="20">
        <v>7</v>
      </c>
      <c r="C47" s="20">
        <v>16</v>
      </c>
      <c r="D47" s="20" t="s">
        <v>143</v>
      </c>
      <c r="E47" s="20" t="s">
        <v>144</v>
      </c>
      <c r="F47" s="20" t="s">
        <v>145</v>
      </c>
      <c r="H47" s="20">
        <v>2021</v>
      </c>
      <c r="I47" s="20">
        <v>3</v>
      </c>
      <c r="J47" s="20">
        <v>31</v>
      </c>
      <c r="K47" s="20" t="s">
        <v>64</v>
      </c>
      <c r="L47" s="20" t="s">
        <v>198</v>
      </c>
      <c r="M47" s="20" t="s">
        <v>199</v>
      </c>
      <c r="V47" t="s">
        <v>331</v>
      </c>
      <c r="W47">
        <v>642893</v>
      </c>
      <c r="Y47" t="s">
        <v>327</v>
      </c>
      <c r="Z47">
        <f>VLOOKUP(Y47,V:W,2,FALSE)</f>
        <v>2118390</v>
      </c>
      <c r="AA47">
        <f>COUNTIF(D:D,Y47)</f>
        <v>0</v>
      </c>
      <c r="AB47" s="18">
        <f>AA47/Z47*1000000</f>
        <v>0</v>
      </c>
      <c r="AD47" t="s">
        <v>328</v>
      </c>
      <c r="AE47">
        <f>VLOOKUP(AD47,V:W,2,FALSE)</f>
        <v>779518</v>
      </c>
      <c r="AF47">
        <f>COUNTIF(K:K,AD47)</f>
        <v>0</v>
      </c>
      <c r="AG47" s="18">
        <f>AF47/AE47*1000000</f>
        <v>0</v>
      </c>
      <c r="AI47" t="s">
        <v>140</v>
      </c>
      <c r="AJ47">
        <f>VLOOKUP(AI47,V:W,2,FALSE)</f>
        <v>5131848</v>
      </c>
      <c r="AK47">
        <f>COUNTIF(R:R,AI47)</f>
        <v>0</v>
      </c>
      <c r="AL47" s="18">
        <f>AK47/AJ47*1000000</f>
        <v>0</v>
      </c>
    </row>
    <row r="48" spans="1:38" x14ac:dyDescent="0.2">
      <c r="A48" s="20">
        <v>2015</v>
      </c>
      <c r="B48" s="20">
        <v>10</v>
      </c>
      <c r="C48" s="20">
        <v>1</v>
      </c>
      <c r="D48" s="20" t="s">
        <v>146</v>
      </c>
      <c r="E48" s="20" t="s">
        <v>147</v>
      </c>
      <c r="F48" s="20" t="s">
        <v>148</v>
      </c>
      <c r="H48" s="20">
        <v>2021</v>
      </c>
      <c r="I48" s="20">
        <v>4</v>
      </c>
      <c r="J48" s="20">
        <v>15</v>
      </c>
      <c r="K48" s="20" t="s">
        <v>36</v>
      </c>
      <c r="L48" s="20" t="s">
        <v>200</v>
      </c>
      <c r="M48" s="20" t="s">
        <v>201</v>
      </c>
      <c r="V48" t="s">
        <v>79</v>
      </c>
      <c r="W48">
        <v>8636471</v>
      </c>
      <c r="Y48" t="s">
        <v>328</v>
      </c>
      <c r="Z48">
        <f>VLOOKUP(Y48,V:W,2,FALSE)</f>
        <v>779518</v>
      </c>
      <c r="AA48">
        <f>COUNTIF(D:D,Y48)</f>
        <v>0</v>
      </c>
      <c r="AB48" s="18">
        <f>AA48/Z48*1000000</f>
        <v>0</v>
      </c>
      <c r="AD48" t="s">
        <v>329</v>
      </c>
      <c r="AE48">
        <f>VLOOKUP(AD48,V:W,2,FALSE)</f>
        <v>1096345</v>
      </c>
      <c r="AF48">
        <f>COUNTIF(K:K,AD48)</f>
        <v>0</v>
      </c>
      <c r="AG48" s="18">
        <f>AF48/AE48*1000000</f>
        <v>0</v>
      </c>
      <c r="AI48" t="s">
        <v>330</v>
      </c>
      <c r="AJ48">
        <f>VLOOKUP(AI48,V:W,2,FALSE)</f>
        <v>887799</v>
      </c>
      <c r="AK48">
        <f>COUNTIF(R:R,AI48)</f>
        <v>0</v>
      </c>
      <c r="AL48" s="18">
        <f>AK48/AJ48*1000000</f>
        <v>0</v>
      </c>
    </row>
    <row r="49" spans="1:38" x14ac:dyDescent="0.2">
      <c r="A49" s="13">
        <v>2015</v>
      </c>
      <c r="B49" s="13">
        <v>12</v>
      </c>
      <c r="C49" s="13">
        <v>2</v>
      </c>
      <c r="D49" s="13" t="s">
        <v>64</v>
      </c>
      <c r="E49" s="13" t="s">
        <v>149</v>
      </c>
      <c r="F49" s="13" t="s">
        <v>277</v>
      </c>
      <c r="H49" s="20">
        <v>2021</v>
      </c>
      <c r="I49" s="20">
        <v>5</v>
      </c>
      <c r="J49" s="20">
        <v>26</v>
      </c>
      <c r="K49" s="20" t="s">
        <v>64</v>
      </c>
      <c r="L49" s="20" t="s">
        <v>202</v>
      </c>
      <c r="M49" s="20" t="s">
        <v>203</v>
      </c>
      <c r="V49" t="s">
        <v>67</v>
      </c>
      <c r="W49">
        <v>7724031</v>
      </c>
      <c r="Y49" t="s">
        <v>329</v>
      </c>
      <c r="Z49">
        <f>VLOOKUP(Y49,V:W,2,FALSE)</f>
        <v>1096345</v>
      </c>
      <c r="AA49">
        <f>COUNTIF(D:D,Y49)</f>
        <v>0</v>
      </c>
      <c r="AB49" s="18">
        <f>AA49/Z49*1000000</f>
        <v>0</v>
      </c>
      <c r="AD49" t="s">
        <v>330</v>
      </c>
      <c r="AE49">
        <f>VLOOKUP(AD49,V:W,2,FALSE)</f>
        <v>887799</v>
      </c>
      <c r="AF49">
        <f>COUNTIF(K:K,AD49)</f>
        <v>0</v>
      </c>
      <c r="AG49" s="18">
        <f>AF49/AE49*1000000</f>
        <v>0</v>
      </c>
      <c r="AI49" t="s">
        <v>76</v>
      </c>
      <c r="AJ49">
        <f>VLOOKUP(AI49,V:W,2,FALSE)</f>
        <v>3283785</v>
      </c>
      <c r="AK49">
        <f>COUNTIF(R:R,AI49)</f>
        <v>0</v>
      </c>
      <c r="AL49" s="18">
        <f>AK49/AJ49*1000000</f>
        <v>0</v>
      </c>
    </row>
    <row r="50" spans="1:38" x14ac:dyDescent="0.2">
      <c r="A50" s="13">
        <v>2015</v>
      </c>
      <c r="B50" s="13">
        <v>12</v>
      </c>
      <c r="C50" s="13">
        <v>2</v>
      </c>
      <c r="D50" s="13" t="s">
        <v>64</v>
      </c>
      <c r="E50" s="13" t="s">
        <v>149</v>
      </c>
      <c r="F50" s="13" t="s">
        <v>278</v>
      </c>
      <c r="H50" s="20">
        <v>2021</v>
      </c>
      <c r="I50" s="20">
        <v>9</v>
      </c>
      <c r="J50" s="20">
        <v>12</v>
      </c>
      <c r="K50" s="20" t="s">
        <v>61</v>
      </c>
      <c r="L50" s="20" t="s">
        <v>204</v>
      </c>
      <c r="M50" s="20" t="s">
        <v>205</v>
      </c>
      <c r="V50" t="s">
        <v>332</v>
      </c>
      <c r="W50">
        <v>1791420</v>
      </c>
      <c r="Y50" t="s">
        <v>330</v>
      </c>
      <c r="Z50">
        <f>VLOOKUP(Y50,V:W,2,FALSE)</f>
        <v>887799</v>
      </c>
      <c r="AA50">
        <f>COUNTIF(D:D,Y50)</f>
        <v>0</v>
      </c>
      <c r="AB50" s="18">
        <f>AA50/Z50*1000000</f>
        <v>0</v>
      </c>
      <c r="AD50" t="s">
        <v>76</v>
      </c>
      <c r="AE50">
        <f>VLOOKUP(AD50,V:W,2,FALSE)</f>
        <v>3283785</v>
      </c>
      <c r="AF50">
        <f>COUNTIF(K:K,AD50)</f>
        <v>0</v>
      </c>
      <c r="AG50" s="18">
        <f>AF50/AE50*1000000</f>
        <v>0</v>
      </c>
      <c r="AI50" t="s">
        <v>331</v>
      </c>
      <c r="AJ50">
        <f>VLOOKUP(AI50,V:W,2,FALSE)</f>
        <v>642893</v>
      </c>
      <c r="AK50">
        <f>COUNTIF(R:R,AI50)</f>
        <v>0</v>
      </c>
      <c r="AL50" s="18">
        <f>AK50/AJ50*1000000</f>
        <v>0</v>
      </c>
    </row>
    <row r="51" spans="1:38" x14ac:dyDescent="0.2">
      <c r="A51" s="20">
        <v>2016</v>
      </c>
      <c r="B51" s="20">
        <v>2</v>
      </c>
      <c r="C51" s="20">
        <v>20</v>
      </c>
      <c r="D51" s="20" t="s">
        <v>151</v>
      </c>
      <c r="E51" s="20" t="s">
        <v>152</v>
      </c>
      <c r="F51" s="20" t="s">
        <v>153</v>
      </c>
      <c r="H51" s="20">
        <v>2021</v>
      </c>
      <c r="I51" s="20">
        <v>10</v>
      </c>
      <c r="J51" s="20">
        <v>21</v>
      </c>
      <c r="K51" s="20" t="s">
        <v>67</v>
      </c>
      <c r="L51" s="20" t="s">
        <v>206</v>
      </c>
      <c r="M51" s="20" t="s">
        <v>207</v>
      </c>
      <c r="V51" t="s">
        <v>53</v>
      </c>
      <c r="W51">
        <v>5896271</v>
      </c>
      <c r="Y51" t="s">
        <v>331</v>
      </c>
      <c r="Z51">
        <f>VLOOKUP(Y51,V:W,2,FALSE)</f>
        <v>642893</v>
      </c>
      <c r="AA51">
        <f>COUNTIF(D:D,Y51)</f>
        <v>0</v>
      </c>
      <c r="AB51" s="18">
        <f>AA51/Z51*1000000</f>
        <v>0</v>
      </c>
      <c r="AD51" t="s">
        <v>331</v>
      </c>
      <c r="AE51">
        <f>VLOOKUP(AD51,V:W,2,FALSE)</f>
        <v>642893</v>
      </c>
      <c r="AF51">
        <f>COUNTIF(K:K,AD51)</f>
        <v>0</v>
      </c>
      <c r="AG51" s="18">
        <f>AF51/AE51*1000000</f>
        <v>0</v>
      </c>
      <c r="AI51" s="13" t="s">
        <v>134</v>
      </c>
      <c r="AJ51">
        <f>VLOOKUP(AI51,V:W,2,FALSE)</f>
        <v>670868</v>
      </c>
      <c r="AK51">
        <f>COUNTIF(R:R,AI51)</f>
        <v>0</v>
      </c>
      <c r="AL51" s="18">
        <f>AK51/AJ51*1000000</f>
        <v>0</v>
      </c>
    </row>
    <row r="52" spans="1:38" x14ac:dyDescent="0.2">
      <c r="A52" s="20">
        <v>2016</v>
      </c>
      <c r="B52" s="20">
        <v>6</v>
      </c>
      <c r="C52" s="20">
        <v>12</v>
      </c>
      <c r="D52" s="20" t="s">
        <v>27</v>
      </c>
      <c r="E52" s="20" t="s">
        <v>154</v>
      </c>
      <c r="F52" s="20" t="s">
        <v>155</v>
      </c>
      <c r="H52" s="20">
        <v>2021</v>
      </c>
      <c r="I52" s="20">
        <v>11</v>
      </c>
      <c r="J52" s="20">
        <v>30</v>
      </c>
      <c r="K52" s="20" t="s">
        <v>151</v>
      </c>
      <c r="L52" s="20" t="s">
        <v>208</v>
      </c>
      <c r="M52" s="20" t="s">
        <v>209</v>
      </c>
      <c r="V52" t="s">
        <v>333</v>
      </c>
      <c r="W52">
        <v>577605</v>
      </c>
      <c r="Y52" t="s">
        <v>332</v>
      </c>
      <c r="Z52">
        <f>VLOOKUP(Y52,V:W,2,FALSE)</f>
        <v>1791420</v>
      </c>
      <c r="AA52">
        <f>COUNTIF(D:D,Y52)</f>
        <v>0</v>
      </c>
      <c r="AB52" s="18">
        <f>AA52/Z52*1000000</f>
        <v>0</v>
      </c>
      <c r="AD52" t="s">
        <v>332</v>
      </c>
      <c r="AE52">
        <f>VLOOKUP(AD52,V:W,2,FALSE)</f>
        <v>1791420</v>
      </c>
      <c r="AF52">
        <f>COUNTIF(K:K,AD52)</f>
        <v>0</v>
      </c>
      <c r="AG52" s="18">
        <f>AF52/AE52*1000000</f>
        <v>0</v>
      </c>
      <c r="AI52" t="s">
        <v>332</v>
      </c>
      <c r="AJ52">
        <f>VLOOKUP(AI52,V:W,2,FALSE)</f>
        <v>1791420</v>
      </c>
      <c r="AK52">
        <f>COUNTIF(R:R,AI52)</f>
        <v>0</v>
      </c>
      <c r="AL52" s="18">
        <f>AK52/AJ52*1000000</f>
        <v>0</v>
      </c>
    </row>
    <row r="53" spans="1:38" x14ac:dyDescent="0.2">
      <c r="A53" s="20">
        <v>2016</v>
      </c>
      <c r="B53" s="20">
        <v>7</v>
      </c>
      <c r="C53" s="20">
        <v>7</v>
      </c>
      <c r="D53" s="20" t="s">
        <v>21</v>
      </c>
      <c r="E53" s="20" t="s">
        <v>156</v>
      </c>
      <c r="F53" s="20" t="s">
        <v>157</v>
      </c>
      <c r="H53" s="20">
        <v>2022</v>
      </c>
      <c r="I53" s="20">
        <v>2</v>
      </c>
      <c r="J53" s="20">
        <v>28</v>
      </c>
      <c r="K53" s="20" t="s">
        <v>64</v>
      </c>
      <c r="L53" s="20" t="s">
        <v>210</v>
      </c>
      <c r="M53" s="20" t="s">
        <v>211</v>
      </c>
      <c r="V53" t="s">
        <v>131</v>
      </c>
      <c r="W53">
        <v>3281557</v>
      </c>
      <c r="Y53" t="s">
        <v>333</v>
      </c>
      <c r="Z53">
        <f>VLOOKUP(Y53,V:W,2,FALSE)</f>
        <v>577605</v>
      </c>
      <c r="AA53">
        <f>COUNTIF(D:D,Y53)</f>
        <v>0</v>
      </c>
      <c r="AB53" s="18">
        <f>AA53/Z53*1000000</f>
        <v>0</v>
      </c>
      <c r="AD53" t="s">
        <v>333</v>
      </c>
      <c r="AE53">
        <f>VLOOKUP(AD53,V:W,2,FALSE)</f>
        <v>577605</v>
      </c>
      <c r="AF53">
        <f>COUNTIF(K:K,AD53)</f>
        <v>0</v>
      </c>
      <c r="AG53" s="18">
        <f>AF53/AE53*1000000</f>
        <v>0</v>
      </c>
      <c r="AI53" t="s">
        <v>333</v>
      </c>
      <c r="AJ53">
        <f>VLOOKUP(AI53,V:W,2,FALSE)</f>
        <v>577605</v>
      </c>
      <c r="AK53">
        <f>COUNTIF(R:R,AI53)</f>
        <v>0</v>
      </c>
      <c r="AL53" s="18">
        <f>AK53/AJ53*1000000</f>
        <v>0</v>
      </c>
    </row>
    <row r="54" spans="1:38" x14ac:dyDescent="0.2">
      <c r="A54" s="20">
        <v>2016</v>
      </c>
      <c r="B54" s="20">
        <v>9</v>
      </c>
      <c r="C54" s="20">
        <v>23</v>
      </c>
      <c r="D54" s="20" t="s">
        <v>67</v>
      </c>
      <c r="E54" s="20" t="s">
        <v>158</v>
      </c>
      <c r="F54" s="20" t="s">
        <v>159</v>
      </c>
      <c r="H54" s="20">
        <v>2022</v>
      </c>
      <c r="I54" s="20">
        <v>5</v>
      </c>
      <c r="J54" s="20">
        <v>14</v>
      </c>
      <c r="K54" s="20" t="s">
        <v>99</v>
      </c>
      <c r="L54" s="20" t="s">
        <v>212</v>
      </c>
      <c r="M54" s="20" t="s">
        <v>213</v>
      </c>
      <c r="V54"/>
      <c r="Y54"/>
      <c r="Z54"/>
      <c r="AD54"/>
      <c r="AE54"/>
      <c r="AI54"/>
      <c r="AJ54"/>
    </row>
    <row r="55" spans="1:38" x14ac:dyDescent="0.2">
      <c r="A55" s="20">
        <v>2017</v>
      </c>
      <c r="B55" s="20">
        <v>1</v>
      </c>
      <c r="C55" s="20">
        <v>6</v>
      </c>
      <c r="D55" s="20" t="s">
        <v>27</v>
      </c>
      <c r="E55" s="20" t="s">
        <v>160</v>
      </c>
      <c r="F55" s="20" t="s">
        <v>161</v>
      </c>
      <c r="H55" s="20">
        <v>2022</v>
      </c>
      <c r="I55" s="20">
        <v>5</v>
      </c>
      <c r="J55" s="20">
        <v>24</v>
      </c>
      <c r="K55" s="20" t="s">
        <v>21</v>
      </c>
      <c r="L55" s="20" t="s">
        <v>214</v>
      </c>
      <c r="M55" s="20" t="s">
        <v>215</v>
      </c>
      <c r="V55"/>
      <c r="Y55"/>
      <c r="Z55"/>
      <c r="AB55" s="19">
        <f>AVERAGE(AB2:AB53)</f>
        <v>0.30822153159145144</v>
      </c>
      <c r="AD55"/>
      <c r="AE55"/>
      <c r="AG55" s="19">
        <f>AVERAGE(AG2:AG53)</f>
        <v>0.21767115734055903</v>
      </c>
      <c r="AI55"/>
      <c r="AJ55"/>
      <c r="AL55" s="19">
        <f>AVERAGE(AL2:AL53)</f>
        <v>0.10014170539514519</v>
      </c>
    </row>
    <row r="56" spans="1:38" x14ac:dyDescent="0.2">
      <c r="A56" s="20">
        <v>2017</v>
      </c>
      <c r="B56" s="20">
        <v>6</v>
      </c>
      <c r="C56" s="20">
        <v>5</v>
      </c>
      <c r="D56" s="20" t="s">
        <v>27</v>
      </c>
      <c r="E56" s="20" t="s">
        <v>154</v>
      </c>
      <c r="F56" s="20" t="s">
        <v>162</v>
      </c>
      <c r="H56" s="20">
        <v>2022</v>
      </c>
      <c r="I56" s="20">
        <v>6</v>
      </c>
      <c r="J56" s="20">
        <v>1</v>
      </c>
      <c r="K56" s="20" t="s">
        <v>216</v>
      </c>
      <c r="L56" s="20" t="s">
        <v>217</v>
      </c>
      <c r="M56" s="20" t="s">
        <v>218</v>
      </c>
      <c r="V56"/>
      <c r="Y56"/>
      <c r="Z56"/>
      <c r="AD56"/>
      <c r="AE56"/>
      <c r="AI56"/>
      <c r="AJ56"/>
    </row>
    <row r="57" spans="1:38" x14ac:dyDescent="0.2">
      <c r="A57" s="20">
        <v>2017</v>
      </c>
      <c r="B57" s="20">
        <v>10</v>
      </c>
      <c r="C57" s="20">
        <v>1</v>
      </c>
      <c r="D57" s="20" t="s">
        <v>15</v>
      </c>
      <c r="E57" s="20" t="s">
        <v>16</v>
      </c>
      <c r="F57" s="20" t="s">
        <v>163</v>
      </c>
      <c r="H57" s="20">
        <v>2022</v>
      </c>
      <c r="I57" s="20">
        <v>7</v>
      </c>
      <c r="J57" s="20">
        <v>4</v>
      </c>
      <c r="K57" s="20" t="s">
        <v>33</v>
      </c>
      <c r="L57" s="20" t="s">
        <v>219</v>
      </c>
      <c r="M57" s="20" t="s">
        <v>220</v>
      </c>
      <c r="V57"/>
      <c r="Y57"/>
      <c r="Z57"/>
      <c r="AD57"/>
      <c r="AE57"/>
      <c r="AI57"/>
      <c r="AJ57"/>
    </row>
    <row r="58" spans="1:38" x14ac:dyDescent="0.2">
      <c r="A58" s="20">
        <v>2017</v>
      </c>
      <c r="B58" s="20">
        <v>11</v>
      </c>
      <c r="C58" s="20">
        <v>5</v>
      </c>
      <c r="D58" s="20" t="s">
        <v>21</v>
      </c>
      <c r="E58" s="20" t="s">
        <v>164</v>
      </c>
      <c r="F58" s="20" t="s">
        <v>165</v>
      </c>
      <c r="H58" s="20">
        <v>2022</v>
      </c>
      <c r="I58" s="20">
        <v>10</v>
      </c>
      <c r="J58" s="20">
        <v>13</v>
      </c>
      <c r="K58" s="20" t="s">
        <v>96</v>
      </c>
      <c r="L58" s="20" t="s">
        <v>221</v>
      </c>
      <c r="M58" s="20" t="s">
        <v>222</v>
      </c>
      <c r="V58"/>
      <c r="Y58"/>
      <c r="Z58"/>
      <c r="AD58"/>
      <c r="AE58"/>
      <c r="AI58"/>
      <c r="AJ58"/>
    </row>
    <row r="59" spans="1:38" x14ac:dyDescent="0.2">
      <c r="A59" s="20">
        <v>2018</v>
      </c>
      <c r="B59" s="20">
        <v>1</v>
      </c>
      <c r="C59" s="20">
        <v>28</v>
      </c>
      <c r="D59" s="20" t="s">
        <v>73</v>
      </c>
      <c r="E59" s="20" t="s">
        <v>166</v>
      </c>
      <c r="F59" s="20" t="s">
        <v>167</v>
      </c>
      <c r="H59" s="20">
        <v>2022</v>
      </c>
      <c r="I59" s="20">
        <v>11</v>
      </c>
      <c r="J59" s="20">
        <v>19</v>
      </c>
      <c r="K59" s="20" t="s">
        <v>12</v>
      </c>
      <c r="L59" s="20" t="s">
        <v>223</v>
      </c>
      <c r="M59" s="20" t="s">
        <v>224</v>
      </c>
      <c r="V59"/>
      <c r="Y59"/>
      <c r="Z59"/>
      <c r="AD59"/>
      <c r="AE59"/>
      <c r="AI59"/>
      <c r="AJ59"/>
    </row>
    <row r="60" spans="1:38" x14ac:dyDescent="0.2">
      <c r="A60" s="20">
        <v>2018</v>
      </c>
      <c r="B60" s="20">
        <v>2</v>
      </c>
      <c r="C60" s="20">
        <v>14</v>
      </c>
      <c r="D60" s="20" t="s">
        <v>27</v>
      </c>
      <c r="E60" s="20" t="s">
        <v>168</v>
      </c>
      <c r="F60" s="20" t="s">
        <v>169</v>
      </c>
      <c r="H60" s="20">
        <v>2022</v>
      </c>
      <c r="I60" s="20">
        <v>11</v>
      </c>
      <c r="J60" s="20">
        <v>22</v>
      </c>
      <c r="K60" s="20" t="s">
        <v>79</v>
      </c>
      <c r="L60" s="20" t="s">
        <v>225</v>
      </c>
      <c r="M60" s="20" t="s">
        <v>226</v>
      </c>
      <c r="V60"/>
      <c r="Y60"/>
      <c r="Z60"/>
      <c r="AD60"/>
      <c r="AE60"/>
      <c r="AI60"/>
      <c r="AJ60"/>
    </row>
    <row r="61" spans="1:38" x14ac:dyDescent="0.2">
      <c r="A61" s="20">
        <v>2018</v>
      </c>
      <c r="B61" s="20">
        <v>4</v>
      </c>
      <c r="C61" s="20">
        <v>22</v>
      </c>
      <c r="D61" s="20" t="s">
        <v>143</v>
      </c>
      <c r="E61" s="20" t="s">
        <v>170</v>
      </c>
      <c r="F61" s="20" t="s">
        <v>171</v>
      </c>
      <c r="H61" s="20">
        <v>2023</v>
      </c>
      <c r="I61" s="20">
        <v>1</v>
      </c>
      <c r="J61" s="20">
        <v>21</v>
      </c>
      <c r="K61" s="20" t="s">
        <v>64</v>
      </c>
      <c r="L61" s="20" t="s">
        <v>227</v>
      </c>
      <c r="M61" s="20" t="s">
        <v>228</v>
      </c>
      <c r="V61"/>
      <c r="Y61"/>
      <c r="Z61"/>
      <c r="AD61"/>
      <c r="AE61"/>
      <c r="AI61"/>
      <c r="AJ61"/>
    </row>
    <row r="62" spans="1:38" x14ac:dyDescent="0.2">
      <c r="A62" s="20">
        <v>2018</v>
      </c>
      <c r="B62" s="20">
        <v>5</v>
      </c>
      <c r="C62" s="20">
        <v>18</v>
      </c>
      <c r="D62" s="20" t="s">
        <v>21</v>
      </c>
      <c r="E62" s="20" t="s">
        <v>172</v>
      </c>
      <c r="F62" s="20" t="s">
        <v>173</v>
      </c>
      <c r="H62" s="20">
        <v>2023</v>
      </c>
      <c r="I62" s="20">
        <v>1</v>
      </c>
      <c r="J62" s="20">
        <v>23</v>
      </c>
      <c r="K62" s="20" t="s">
        <v>64</v>
      </c>
      <c r="L62" s="20" t="s">
        <v>229</v>
      </c>
      <c r="M62" s="20" t="s">
        <v>230</v>
      </c>
      <c r="V62"/>
      <c r="Y62"/>
      <c r="Z62" s="10"/>
      <c r="AD62"/>
      <c r="AE62"/>
      <c r="AI62"/>
      <c r="AJ62"/>
    </row>
    <row r="63" spans="1:38" x14ac:dyDescent="0.2">
      <c r="A63" s="20">
        <v>2018</v>
      </c>
      <c r="B63" s="20">
        <v>6</v>
      </c>
      <c r="C63" s="20">
        <v>28</v>
      </c>
      <c r="D63" s="20" t="s">
        <v>174</v>
      </c>
      <c r="E63" s="20" t="s">
        <v>175</v>
      </c>
      <c r="F63" s="20" t="s">
        <v>176</v>
      </c>
      <c r="H63" s="20">
        <v>2023</v>
      </c>
      <c r="I63" s="20">
        <v>3</v>
      </c>
      <c r="J63" s="20">
        <v>27</v>
      </c>
      <c r="K63" s="20" t="s">
        <v>143</v>
      </c>
      <c r="L63" s="20" t="s">
        <v>231</v>
      </c>
      <c r="M63" s="20" t="s">
        <v>232</v>
      </c>
      <c r="V63"/>
      <c r="Y63"/>
      <c r="Z63" s="10"/>
      <c r="AD63"/>
      <c r="AE63"/>
      <c r="AI63"/>
      <c r="AJ63"/>
    </row>
    <row r="64" spans="1:38" x14ac:dyDescent="0.2">
      <c r="A64" s="20">
        <v>2018</v>
      </c>
      <c r="B64" s="20">
        <v>10</v>
      </c>
      <c r="C64" s="20">
        <v>27</v>
      </c>
      <c r="D64" s="20" t="s">
        <v>73</v>
      </c>
      <c r="E64" s="20" t="s">
        <v>177</v>
      </c>
      <c r="F64" s="20" t="s">
        <v>178</v>
      </c>
      <c r="H64" s="20">
        <v>2023</v>
      </c>
      <c r="I64" s="20">
        <v>4</v>
      </c>
      <c r="J64" s="20">
        <v>10</v>
      </c>
      <c r="K64" s="20" t="s">
        <v>93</v>
      </c>
      <c r="L64" s="20" t="s">
        <v>233</v>
      </c>
      <c r="M64" s="20" t="s">
        <v>234</v>
      </c>
      <c r="V64"/>
      <c r="Y64"/>
      <c r="Z64" s="10"/>
      <c r="AD64"/>
      <c r="AE64"/>
      <c r="AI64"/>
      <c r="AJ64"/>
    </row>
    <row r="65" spans="1:36" x14ac:dyDescent="0.2">
      <c r="A65" s="20">
        <v>2018</v>
      </c>
      <c r="B65" s="20">
        <v>11</v>
      </c>
      <c r="C65" s="20">
        <v>7</v>
      </c>
      <c r="D65" s="20" t="s">
        <v>64</v>
      </c>
      <c r="E65" s="20" t="s">
        <v>179</v>
      </c>
      <c r="F65" s="20" t="s">
        <v>180</v>
      </c>
      <c r="H65" s="20">
        <v>2023</v>
      </c>
      <c r="I65" s="20">
        <v>5</v>
      </c>
      <c r="J65" s="20">
        <v>6</v>
      </c>
      <c r="K65" s="20" t="s">
        <v>21</v>
      </c>
      <c r="L65" s="20" t="s">
        <v>235</v>
      </c>
      <c r="M65" s="20" t="s">
        <v>236</v>
      </c>
      <c r="V65"/>
      <c r="Y65"/>
      <c r="Z65" s="10"/>
      <c r="AD65"/>
      <c r="AE65"/>
      <c r="AI65"/>
      <c r="AJ65"/>
    </row>
    <row r="66" spans="1:36" x14ac:dyDescent="0.2">
      <c r="A66" s="20">
        <v>2019</v>
      </c>
      <c r="B66" s="20">
        <v>1</v>
      </c>
      <c r="C66" s="20">
        <v>23</v>
      </c>
      <c r="D66" s="20" t="s">
        <v>27</v>
      </c>
      <c r="E66" s="20" t="s">
        <v>181</v>
      </c>
      <c r="F66" s="20" t="s">
        <v>182</v>
      </c>
      <c r="H66" s="20">
        <v>2023</v>
      </c>
      <c r="I66" s="20">
        <v>7</v>
      </c>
      <c r="J66" s="20">
        <v>3</v>
      </c>
      <c r="K66" s="20" t="s">
        <v>73</v>
      </c>
      <c r="L66" s="20" t="s">
        <v>237</v>
      </c>
      <c r="M66" s="20" t="s">
        <v>238</v>
      </c>
      <c r="V66"/>
      <c r="Y66"/>
      <c r="Z66" s="10"/>
      <c r="AD66"/>
      <c r="AE66"/>
      <c r="AI66"/>
      <c r="AJ66"/>
    </row>
    <row r="67" spans="1:36" x14ac:dyDescent="0.2">
      <c r="A67" s="20">
        <v>2019</v>
      </c>
      <c r="B67" s="20">
        <v>2</v>
      </c>
      <c r="C67" s="20">
        <v>15</v>
      </c>
      <c r="D67" s="20" t="s">
        <v>33</v>
      </c>
      <c r="E67" s="20" t="s">
        <v>123</v>
      </c>
      <c r="F67" s="20" t="s">
        <v>183</v>
      </c>
      <c r="H67" s="20">
        <v>2023</v>
      </c>
      <c r="I67" s="20">
        <v>10</v>
      </c>
      <c r="J67" s="20">
        <v>25</v>
      </c>
      <c r="K67" s="20" t="s">
        <v>239</v>
      </c>
      <c r="L67" s="20" t="s">
        <v>240</v>
      </c>
      <c r="M67" s="20" t="s">
        <v>241</v>
      </c>
      <c r="V67"/>
      <c r="Y67"/>
      <c r="Z67" s="10"/>
      <c r="AD67"/>
      <c r="AE67"/>
      <c r="AI67"/>
      <c r="AJ67"/>
    </row>
    <row r="68" spans="1:36" x14ac:dyDescent="0.2">
      <c r="A68" s="20">
        <v>2019</v>
      </c>
      <c r="B68" s="20">
        <v>5</v>
      </c>
      <c r="C68" s="20">
        <v>31</v>
      </c>
      <c r="D68" s="20" t="s">
        <v>79</v>
      </c>
      <c r="E68" s="20" t="s">
        <v>184</v>
      </c>
      <c r="F68" s="20" t="s">
        <v>185</v>
      </c>
      <c r="H68" s="20">
        <v>2024</v>
      </c>
      <c r="I68" s="20">
        <v>6</v>
      </c>
      <c r="J68" s="20">
        <v>21</v>
      </c>
      <c r="K68" s="20" t="s">
        <v>9</v>
      </c>
      <c r="L68" s="20" t="s">
        <v>242</v>
      </c>
      <c r="M68" s="20" t="s">
        <v>243</v>
      </c>
      <c r="V68"/>
      <c r="Y68"/>
      <c r="Z68" s="10"/>
      <c r="AD68"/>
      <c r="AE68"/>
      <c r="AI68"/>
      <c r="AJ68"/>
    </row>
    <row r="69" spans="1:36" x14ac:dyDescent="0.2">
      <c r="A69" s="20">
        <v>2019</v>
      </c>
      <c r="B69" s="20">
        <v>8</v>
      </c>
      <c r="C69" s="20">
        <v>3</v>
      </c>
      <c r="D69" s="20" t="s">
        <v>21</v>
      </c>
      <c r="E69" s="20" t="s">
        <v>186</v>
      </c>
      <c r="F69" s="20" t="s">
        <v>187</v>
      </c>
      <c r="H69" s="20">
        <v>2024</v>
      </c>
      <c r="I69" s="20">
        <v>9</v>
      </c>
      <c r="J69" s="20">
        <v>2</v>
      </c>
      <c r="K69" s="20" t="s">
        <v>33</v>
      </c>
      <c r="L69" s="20" t="s">
        <v>244</v>
      </c>
      <c r="M69" s="20" t="s">
        <v>245</v>
      </c>
      <c r="V69"/>
      <c r="Y69"/>
      <c r="Z69" s="10"/>
      <c r="AD69"/>
      <c r="AE69"/>
      <c r="AI69"/>
      <c r="AJ69"/>
    </row>
    <row r="70" spans="1:36" x14ac:dyDescent="0.2">
      <c r="A70" s="20">
        <v>2019</v>
      </c>
      <c r="B70" s="20">
        <v>8</v>
      </c>
      <c r="C70" s="20">
        <v>4</v>
      </c>
      <c r="D70" s="20" t="s">
        <v>56</v>
      </c>
      <c r="E70" s="20" t="s">
        <v>188</v>
      </c>
      <c r="F70" s="20" t="s">
        <v>189</v>
      </c>
      <c r="H70" s="20">
        <v>2024</v>
      </c>
      <c r="I70" s="20">
        <v>9</v>
      </c>
      <c r="J70" s="20">
        <v>4</v>
      </c>
      <c r="K70" s="20" t="s">
        <v>18</v>
      </c>
      <c r="L70" s="20" t="s">
        <v>246</v>
      </c>
      <c r="M70" s="20" t="s">
        <v>247</v>
      </c>
      <c r="V70"/>
      <c r="Y70"/>
      <c r="Z70"/>
      <c r="AD70"/>
      <c r="AE70"/>
      <c r="AI70"/>
      <c r="AJ70"/>
    </row>
    <row r="71" spans="1:36" x14ac:dyDescent="0.2">
      <c r="A71" s="20">
        <v>2020</v>
      </c>
      <c r="B71" s="20">
        <v>2</v>
      </c>
      <c r="C71" s="20">
        <v>26</v>
      </c>
      <c r="D71" s="20" t="s">
        <v>53</v>
      </c>
      <c r="E71" s="20" t="s">
        <v>190</v>
      </c>
      <c r="F71" s="20" t="s">
        <v>191</v>
      </c>
      <c r="H71" s="25">
        <v>2025</v>
      </c>
      <c r="I71" s="25">
        <v>1</v>
      </c>
      <c r="J71" s="25">
        <v>27</v>
      </c>
      <c r="K71" s="25" t="s">
        <v>131</v>
      </c>
      <c r="L71" s="25" t="s">
        <v>599</v>
      </c>
      <c r="M71" s="25" t="s">
        <v>600</v>
      </c>
      <c r="V71"/>
      <c r="Y71"/>
      <c r="Z71"/>
      <c r="AD71"/>
      <c r="AE71"/>
      <c r="AI71"/>
      <c r="AJ71"/>
    </row>
    <row r="72" spans="1:36" x14ac:dyDescent="0.2">
      <c r="A72" s="20">
        <v>2020</v>
      </c>
      <c r="B72" s="20">
        <v>3</v>
      </c>
      <c r="C72" s="20">
        <v>15</v>
      </c>
      <c r="D72" s="20" t="s">
        <v>50</v>
      </c>
      <c r="E72" s="20" t="s">
        <v>192</v>
      </c>
      <c r="F72" s="20" t="s">
        <v>193</v>
      </c>
      <c r="H72" s="25">
        <v>2025</v>
      </c>
      <c r="I72" s="25">
        <v>7</v>
      </c>
      <c r="J72" s="25">
        <v>28</v>
      </c>
      <c r="K72" s="25" t="s">
        <v>99</v>
      </c>
      <c r="L72" s="25" t="s">
        <v>601</v>
      </c>
      <c r="M72" s="25" t="s">
        <v>602</v>
      </c>
      <c r="V72"/>
      <c r="Y72"/>
      <c r="Z72"/>
      <c r="AD72"/>
      <c r="AE72"/>
      <c r="AI72"/>
      <c r="AJ72"/>
    </row>
    <row r="73" spans="1:36" x14ac:dyDescent="0.2">
      <c r="A73" s="20">
        <v>2021</v>
      </c>
      <c r="B73" s="20">
        <v>3</v>
      </c>
      <c r="C73" s="20">
        <v>16</v>
      </c>
      <c r="D73" s="20" t="s">
        <v>18</v>
      </c>
      <c r="E73" s="20" t="s">
        <v>194</v>
      </c>
      <c r="F73" s="20" t="s">
        <v>195</v>
      </c>
      <c r="H73" s="25">
        <v>2025</v>
      </c>
      <c r="I73" s="25">
        <v>7</v>
      </c>
      <c r="J73" s="25">
        <v>29</v>
      </c>
      <c r="K73" s="25" t="s">
        <v>143</v>
      </c>
      <c r="L73" s="25" t="s">
        <v>603</v>
      </c>
      <c r="M73" s="25" t="s">
        <v>604</v>
      </c>
      <c r="V73"/>
      <c r="Y73"/>
      <c r="Z73"/>
      <c r="AD73"/>
      <c r="AE73"/>
      <c r="AI73"/>
      <c r="AJ73"/>
    </row>
    <row r="74" spans="1:36" x14ac:dyDescent="0.2">
      <c r="A74" s="20">
        <v>2021</v>
      </c>
      <c r="B74" s="20">
        <v>3</v>
      </c>
      <c r="C74" s="20">
        <v>22</v>
      </c>
      <c r="D74" s="20" t="s">
        <v>12</v>
      </c>
      <c r="E74" s="20" t="s">
        <v>196</v>
      </c>
      <c r="F74" s="20" t="s">
        <v>197</v>
      </c>
      <c r="H74" s="25">
        <v>2025</v>
      </c>
      <c r="I74" s="25">
        <v>8</v>
      </c>
      <c r="J74" s="25">
        <v>1</v>
      </c>
      <c r="K74" s="25" t="s">
        <v>324</v>
      </c>
      <c r="L74" s="25" t="s">
        <v>605</v>
      </c>
      <c r="M74" s="25" t="s">
        <v>606</v>
      </c>
      <c r="V74"/>
      <c r="Y74"/>
      <c r="Z74"/>
      <c r="AD74"/>
      <c r="AE74"/>
      <c r="AI74"/>
      <c r="AJ74"/>
    </row>
    <row r="75" spans="1:36" x14ac:dyDescent="0.2">
      <c r="A75" s="20">
        <v>2021</v>
      </c>
      <c r="B75" s="20">
        <v>3</v>
      </c>
      <c r="C75" s="20">
        <v>31</v>
      </c>
      <c r="D75" s="20" t="s">
        <v>64</v>
      </c>
      <c r="E75" s="20" t="s">
        <v>198</v>
      </c>
      <c r="F75" s="20" t="s">
        <v>199</v>
      </c>
      <c r="V75"/>
      <c r="Y75"/>
      <c r="Z75"/>
      <c r="AD75"/>
      <c r="AE75"/>
      <c r="AI75"/>
      <c r="AJ75"/>
    </row>
    <row r="76" spans="1:36" x14ac:dyDescent="0.2">
      <c r="A76" s="20">
        <v>2021</v>
      </c>
      <c r="B76" s="20">
        <v>4</v>
      </c>
      <c r="C76" s="20">
        <v>15</v>
      </c>
      <c r="D76" s="20" t="s">
        <v>36</v>
      </c>
      <c r="E76" s="20" t="s">
        <v>200</v>
      </c>
      <c r="F76" s="20" t="s">
        <v>201</v>
      </c>
      <c r="V76"/>
      <c r="Y76"/>
      <c r="Z76"/>
      <c r="AD76"/>
      <c r="AE76"/>
      <c r="AI76"/>
      <c r="AJ76"/>
    </row>
    <row r="77" spans="1:36" x14ac:dyDescent="0.2">
      <c r="A77" s="20">
        <v>2021</v>
      </c>
      <c r="B77" s="20">
        <v>5</v>
      </c>
      <c r="C77" s="20">
        <v>26</v>
      </c>
      <c r="D77" s="20" t="s">
        <v>64</v>
      </c>
      <c r="E77" s="20" t="s">
        <v>202</v>
      </c>
      <c r="F77" s="20" t="s">
        <v>203</v>
      </c>
      <c r="V77"/>
      <c r="Y77"/>
      <c r="Z77"/>
      <c r="AD77"/>
      <c r="AE77"/>
      <c r="AI77"/>
      <c r="AJ77"/>
    </row>
    <row r="78" spans="1:36" x14ac:dyDescent="0.2">
      <c r="A78" s="20">
        <v>2021</v>
      </c>
      <c r="B78" s="20">
        <v>9</v>
      </c>
      <c r="C78" s="20">
        <v>12</v>
      </c>
      <c r="D78" s="20" t="s">
        <v>61</v>
      </c>
      <c r="E78" s="20" t="s">
        <v>204</v>
      </c>
      <c r="F78" s="20" t="s">
        <v>205</v>
      </c>
      <c r="V78"/>
      <c r="Y78"/>
      <c r="Z78"/>
      <c r="AD78"/>
      <c r="AE78"/>
      <c r="AI78"/>
      <c r="AJ78"/>
    </row>
    <row r="79" spans="1:36" x14ac:dyDescent="0.2">
      <c r="A79" s="20">
        <v>2021</v>
      </c>
      <c r="B79" s="20">
        <v>10</v>
      </c>
      <c r="C79" s="20">
        <v>21</v>
      </c>
      <c r="D79" s="20" t="s">
        <v>67</v>
      </c>
      <c r="E79" s="20" t="s">
        <v>206</v>
      </c>
      <c r="F79" s="20" t="s">
        <v>207</v>
      </c>
      <c r="V79"/>
      <c r="Y79"/>
      <c r="Z79"/>
      <c r="AD79"/>
      <c r="AE79"/>
      <c r="AI79"/>
      <c r="AJ79"/>
    </row>
    <row r="80" spans="1:36" x14ac:dyDescent="0.2">
      <c r="A80" s="20">
        <v>2021</v>
      </c>
      <c r="B80" s="20">
        <v>11</v>
      </c>
      <c r="C80" s="20">
        <v>30</v>
      </c>
      <c r="D80" s="20" t="s">
        <v>151</v>
      </c>
      <c r="E80" s="20" t="s">
        <v>208</v>
      </c>
      <c r="F80" s="20" t="s">
        <v>209</v>
      </c>
      <c r="V80"/>
      <c r="Y80"/>
      <c r="Z80"/>
      <c r="AD80"/>
      <c r="AE80"/>
      <c r="AI80"/>
      <c r="AJ80"/>
    </row>
    <row r="81" spans="1:36" x14ac:dyDescent="0.2">
      <c r="A81" s="20">
        <v>2022</v>
      </c>
      <c r="B81" s="20">
        <v>2</v>
      </c>
      <c r="C81" s="20">
        <v>28</v>
      </c>
      <c r="D81" s="20" t="s">
        <v>64</v>
      </c>
      <c r="E81" s="20" t="s">
        <v>210</v>
      </c>
      <c r="F81" s="20" t="s">
        <v>211</v>
      </c>
      <c r="V81"/>
      <c r="Y81"/>
      <c r="Z81"/>
      <c r="AD81"/>
      <c r="AE81"/>
      <c r="AI81"/>
      <c r="AJ81"/>
    </row>
    <row r="82" spans="1:36" x14ac:dyDescent="0.2">
      <c r="A82" s="20">
        <v>2022</v>
      </c>
      <c r="B82" s="20">
        <v>5</v>
      </c>
      <c r="C82" s="20">
        <v>14</v>
      </c>
      <c r="D82" s="20" t="s">
        <v>99</v>
      </c>
      <c r="E82" s="20" t="s">
        <v>212</v>
      </c>
      <c r="F82" s="20" t="s">
        <v>213</v>
      </c>
      <c r="V82"/>
      <c r="Y82"/>
      <c r="Z82"/>
      <c r="AD82"/>
      <c r="AE82"/>
      <c r="AI82"/>
      <c r="AJ82"/>
    </row>
    <row r="83" spans="1:36" x14ac:dyDescent="0.2">
      <c r="A83" s="20">
        <v>2022</v>
      </c>
      <c r="B83" s="20">
        <v>5</v>
      </c>
      <c r="C83" s="20">
        <v>24</v>
      </c>
      <c r="D83" s="20" t="s">
        <v>21</v>
      </c>
      <c r="E83" s="20" t="s">
        <v>214</v>
      </c>
      <c r="F83" s="20" t="s">
        <v>215</v>
      </c>
      <c r="V83"/>
      <c r="Y83"/>
      <c r="Z83"/>
      <c r="AD83"/>
      <c r="AE83"/>
      <c r="AI83"/>
      <c r="AJ83"/>
    </row>
    <row r="84" spans="1:36" x14ac:dyDescent="0.2">
      <c r="A84" s="20">
        <v>2022</v>
      </c>
      <c r="B84" s="20">
        <v>6</v>
      </c>
      <c r="C84" s="20">
        <v>1</v>
      </c>
      <c r="D84" s="20" t="s">
        <v>216</v>
      </c>
      <c r="E84" s="20" t="s">
        <v>217</v>
      </c>
      <c r="F84" s="20" t="s">
        <v>218</v>
      </c>
      <c r="V84"/>
      <c r="Y84"/>
      <c r="Z84"/>
      <c r="AD84"/>
      <c r="AE84"/>
      <c r="AI84"/>
      <c r="AJ84"/>
    </row>
    <row r="85" spans="1:36" x14ac:dyDescent="0.2">
      <c r="A85" s="20">
        <v>2022</v>
      </c>
      <c r="B85" s="20">
        <v>7</v>
      </c>
      <c r="C85" s="20">
        <v>4</v>
      </c>
      <c r="D85" s="20" t="s">
        <v>33</v>
      </c>
      <c r="E85" s="20" t="s">
        <v>219</v>
      </c>
      <c r="F85" s="20" t="s">
        <v>220</v>
      </c>
      <c r="V85"/>
      <c r="Y85"/>
      <c r="Z85"/>
      <c r="AD85"/>
      <c r="AE85"/>
      <c r="AI85"/>
      <c r="AJ85"/>
    </row>
    <row r="86" spans="1:36" x14ac:dyDescent="0.2">
      <c r="A86" s="20">
        <v>2022</v>
      </c>
      <c r="B86" s="20">
        <v>10</v>
      </c>
      <c r="C86" s="20">
        <v>13</v>
      </c>
      <c r="D86" s="20" t="s">
        <v>96</v>
      </c>
      <c r="E86" s="20" t="s">
        <v>221</v>
      </c>
      <c r="F86" s="20" t="s">
        <v>222</v>
      </c>
      <c r="V86"/>
      <c r="Y86"/>
      <c r="Z86"/>
      <c r="AD86"/>
      <c r="AE86"/>
      <c r="AI86"/>
      <c r="AJ86"/>
    </row>
    <row r="87" spans="1:36" x14ac:dyDescent="0.2">
      <c r="A87" s="20">
        <v>2022</v>
      </c>
      <c r="B87" s="20">
        <v>11</v>
      </c>
      <c r="C87" s="20">
        <v>19</v>
      </c>
      <c r="D87" s="20" t="s">
        <v>12</v>
      </c>
      <c r="E87" s="20" t="s">
        <v>223</v>
      </c>
      <c r="F87" s="20" t="s">
        <v>224</v>
      </c>
      <c r="V87"/>
      <c r="Y87"/>
      <c r="Z87"/>
      <c r="AD87"/>
      <c r="AE87"/>
      <c r="AI87"/>
      <c r="AJ87"/>
    </row>
    <row r="88" spans="1:36" x14ac:dyDescent="0.2">
      <c r="A88" s="20">
        <v>2022</v>
      </c>
      <c r="B88" s="20">
        <v>11</v>
      </c>
      <c r="C88" s="20">
        <v>22</v>
      </c>
      <c r="D88" s="20" t="s">
        <v>79</v>
      </c>
      <c r="E88" s="20" t="s">
        <v>225</v>
      </c>
      <c r="F88" s="20" t="s">
        <v>226</v>
      </c>
      <c r="V88"/>
      <c r="Y88"/>
      <c r="Z88"/>
      <c r="AD88"/>
      <c r="AE88"/>
      <c r="AI88"/>
      <c r="AJ88"/>
    </row>
    <row r="89" spans="1:36" x14ac:dyDescent="0.2">
      <c r="A89" s="20">
        <v>2023</v>
      </c>
      <c r="B89" s="20">
        <v>1</v>
      </c>
      <c r="C89" s="20">
        <v>21</v>
      </c>
      <c r="D89" s="20" t="s">
        <v>64</v>
      </c>
      <c r="E89" s="20" t="s">
        <v>227</v>
      </c>
      <c r="F89" s="20" t="s">
        <v>228</v>
      </c>
      <c r="V89"/>
      <c r="Y89"/>
      <c r="Z89"/>
      <c r="AD89"/>
      <c r="AE89"/>
      <c r="AI89"/>
      <c r="AJ89"/>
    </row>
    <row r="90" spans="1:36" x14ac:dyDescent="0.2">
      <c r="A90" s="20">
        <v>2023</v>
      </c>
      <c r="B90" s="20">
        <v>1</v>
      </c>
      <c r="C90" s="20">
        <v>23</v>
      </c>
      <c r="D90" s="20" t="s">
        <v>64</v>
      </c>
      <c r="E90" s="20" t="s">
        <v>229</v>
      </c>
      <c r="F90" s="20" t="s">
        <v>230</v>
      </c>
      <c r="V90"/>
      <c r="Y90"/>
      <c r="Z90"/>
      <c r="AD90"/>
      <c r="AE90"/>
      <c r="AI90"/>
      <c r="AJ90"/>
    </row>
    <row r="91" spans="1:36" x14ac:dyDescent="0.2">
      <c r="A91" s="20">
        <v>2023</v>
      </c>
      <c r="B91" s="20">
        <v>3</v>
      </c>
      <c r="C91" s="20">
        <v>27</v>
      </c>
      <c r="D91" s="20" t="s">
        <v>143</v>
      </c>
      <c r="E91" s="20" t="s">
        <v>231</v>
      </c>
      <c r="F91" s="20" t="s">
        <v>232</v>
      </c>
      <c r="V91"/>
      <c r="Y91"/>
      <c r="Z91"/>
      <c r="AD91"/>
      <c r="AE91"/>
      <c r="AI91"/>
      <c r="AJ91"/>
    </row>
    <row r="92" spans="1:36" x14ac:dyDescent="0.2">
      <c r="A92" s="20">
        <v>2023</v>
      </c>
      <c r="B92" s="20">
        <v>4</v>
      </c>
      <c r="C92" s="20">
        <v>10</v>
      </c>
      <c r="D92" s="20" t="s">
        <v>93</v>
      </c>
      <c r="E92" s="20" t="s">
        <v>233</v>
      </c>
      <c r="F92" s="20" t="s">
        <v>234</v>
      </c>
      <c r="V92"/>
      <c r="Y92"/>
      <c r="Z92"/>
      <c r="AD92"/>
      <c r="AE92"/>
      <c r="AI92"/>
      <c r="AJ92"/>
    </row>
    <row r="93" spans="1:36" x14ac:dyDescent="0.2">
      <c r="A93" s="20">
        <v>2023</v>
      </c>
      <c r="B93" s="20">
        <v>5</v>
      </c>
      <c r="C93" s="20">
        <v>6</v>
      </c>
      <c r="D93" s="20" t="s">
        <v>21</v>
      </c>
      <c r="E93" s="20" t="s">
        <v>235</v>
      </c>
      <c r="F93" s="20" t="s">
        <v>236</v>
      </c>
      <c r="V93"/>
      <c r="Y93"/>
      <c r="Z93"/>
      <c r="AD93"/>
      <c r="AE93"/>
      <c r="AI93"/>
      <c r="AJ93"/>
    </row>
    <row r="94" spans="1:36" x14ac:dyDescent="0.2">
      <c r="A94" s="20">
        <v>2023</v>
      </c>
      <c r="B94" s="20">
        <v>7</v>
      </c>
      <c r="C94" s="20">
        <v>3</v>
      </c>
      <c r="D94" s="20" t="s">
        <v>73</v>
      </c>
      <c r="E94" s="20" t="s">
        <v>237</v>
      </c>
      <c r="F94" s="20" t="s">
        <v>238</v>
      </c>
      <c r="V94"/>
      <c r="Y94"/>
      <c r="Z94"/>
      <c r="AD94"/>
      <c r="AE94"/>
      <c r="AI94"/>
      <c r="AJ94"/>
    </row>
    <row r="95" spans="1:36" x14ac:dyDescent="0.2">
      <c r="A95" s="20">
        <v>2023</v>
      </c>
      <c r="B95" s="20">
        <v>10</v>
      </c>
      <c r="C95" s="20">
        <v>25</v>
      </c>
      <c r="D95" s="20" t="s">
        <v>239</v>
      </c>
      <c r="E95" s="20" t="s">
        <v>240</v>
      </c>
      <c r="F95" s="20" t="s">
        <v>241</v>
      </c>
      <c r="V95"/>
      <c r="Y95"/>
      <c r="Z95"/>
      <c r="AD95"/>
      <c r="AE95"/>
      <c r="AI95"/>
      <c r="AJ95"/>
    </row>
    <row r="96" spans="1:36" x14ac:dyDescent="0.2">
      <c r="A96" s="20">
        <v>2024</v>
      </c>
      <c r="B96" s="20">
        <v>6</v>
      </c>
      <c r="C96" s="20">
        <v>21</v>
      </c>
      <c r="D96" s="20" t="s">
        <v>9</v>
      </c>
      <c r="E96" s="20" t="s">
        <v>242</v>
      </c>
      <c r="F96" s="20" t="s">
        <v>243</v>
      </c>
      <c r="V96"/>
      <c r="Y96"/>
      <c r="Z96"/>
      <c r="AD96"/>
      <c r="AE96"/>
      <c r="AI96"/>
      <c r="AJ96"/>
    </row>
    <row r="97" spans="1:36" x14ac:dyDescent="0.2">
      <c r="A97" s="20">
        <v>2024</v>
      </c>
      <c r="B97" s="20">
        <v>9</v>
      </c>
      <c r="C97" s="20">
        <v>2</v>
      </c>
      <c r="D97" s="20" t="s">
        <v>33</v>
      </c>
      <c r="E97" s="20" t="s">
        <v>244</v>
      </c>
      <c r="F97" s="20" t="s">
        <v>245</v>
      </c>
      <c r="V97"/>
      <c r="Y97"/>
      <c r="Z97"/>
      <c r="AD97"/>
      <c r="AE97"/>
      <c r="AI97"/>
      <c r="AJ97"/>
    </row>
    <row r="98" spans="1:36" x14ac:dyDescent="0.2">
      <c r="A98" s="20">
        <v>2024</v>
      </c>
      <c r="B98" s="20">
        <v>9</v>
      </c>
      <c r="C98" s="20">
        <v>4</v>
      </c>
      <c r="D98" s="20" t="s">
        <v>18</v>
      </c>
      <c r="E98" s="20" t="s">
        <v>246</v>
      </c>
      <c r="F98" s="20" t="s">
        <v>247</v>
      </c>
      <c r="V98"/>
      <c r="Y98"/>
      <c r="Z98"/>
      <c r="AD98"/>
      <c r="AE98"/>
      <c r="AI98"/>
      <c r="AJ98"/>
    </row>
    <row r="99" spans="1:36" x14ac:dyDescent="0.2">
      <c r="A99" s="25">
        <v>2025</v>
      </c>
      <c r="B99" s="25">
        <v>1</v>
      </c>
      <c r="C99" s="25">
        <v>27</v>
      </c>
      <c r="D99" s="25" t="s">
        <v>131</v>
      </c>
      <c r="E99" s="25" t="s">
        <v>599</v>
      </c>
      <c r="F99" s="25" t="s">
        <v>600</v>
      </c>
      <c r="V99"/>
      <c r="Y99"/>
      <c r="Z99"/>
      <c r="AD99"/>
      <c r="AE99"/>
      <c r="AI99"/>
      <c r="AJ99"/>
    </row>
    <row r="100" spans="1:36" x14ac:dyDescent="0.2">
      <c r="A100" s="25">
        <v>2025</v>
      </c>
      <c r="B100" s="25">
        <v>7</v>
      </c>
      <c r="C100" s="25">
        <v>28</v>
      </c>
      <c r="D100" s="25" t="s">
        <v>99</v>
      </c>
      <c r="E100" s="25" t="s">
        <v>601</v>
      </c>
      <c r="F100" s="25" t="s">
        <v>602</v>
      </c>
      <c r="V100"/>
      <c r="Y100"/>
      <c r="Z100"/>
      <c r="AD100"/>
      <c r="AE100"/>
      <c r="AI100"/>
      <c r="AJ100"/>
    </row>
    <row r="101" spans="1:36" x14ac:dyDescent="0.2">
      <c r="A101" s="25">
        <v>2025</v>
      </c>
      <c r="B101" s="25">
        <v>7</v>
      </c>
      <c r="C101" s="25">
        <v>29</v>
      </c>
      <c r="D101" s="25" t="s">
        <v>143</v>
      </c>
      <c r="E101" s="25" t="s">
        <v>603</v>
      </c>
      <c r="F101" s="25" t="s">
        <v>604</v>
      </c>
      <c r="V101"/>
      <c r="Y101"/>
      <c r="Z101"/>
      <c r="AD101"/>
      <c r="AE101"/>
      <c r="AI101"/>
      <c r="AJ101"/>
    </row>
    <row r="102" spans="1:36" x14ac:dyDescent="0.2">
      <c r="A102" s="25">
        <v>2025</v>
      </c>
      <c r="B102" s="25">
        <v>8</v>
      </c>
      <c r="C102" s="25">
        <v>1</v>
      </c>
      <c r="D102" s="25" t="s">
        <v>324</v>
      </c>
      <c r="E102" s="25" t="s">
        <v>605</v>
      </c>
      <c r="F102" s="25" t="s">
        <v>606</v>
      </c>
      <c r="V102"/>
      <c r="Y102"/>
      <c r="Z102"/>
      <c r="AD102"/>
      <c r="AE102"/>
      <c r="AI102"/>
      <c r="AJ102"/>
    </row>
    <row r="103" spans="1:36" x14ac:dyDescent="0.2">
      <c r="V103"/>
      <c r="Y103"/>
      <c r="Z103"/>
      <c r="AD103"/>
      <c r="AE103"/>
      <c r="AI103"/>
      <c r="AJ103"/>
    </row>
    <row r="104" spans="1:36" x14ac:dyDescent="0.2">
      <c r="V104"/>
      <c r="Y104"/>
      <c r="Z104"/>
      <c r="AD104"/>
      <c r="AE104"/>
      <c r="AI104"/>
      <c r="AJ104"/>
    </row>
    <row r="105" spans="1:36" x14ac:dyDescent="0.2">
      <c r="V105"/>
    </row>
  </sheetData>
  <sortState xmlns:xlrd2="http://schemas.microsoft.com/office/spreadsheetml/2017/richdata2" ref="AI2:AL53">
    <sortCondition descending="1" ref="AL2:AL53"/>
    <sortCondition ref="AI2:AI53"/>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F577-E072-1B45-ADB5-32391F65D905}">
  <dimension ref="A1:L112"/>
  <sheetViews>
    <sheetView workbookViewId="0">
      <pane ySplit="1" topLeftCell="A2" activePane="bottomLeft" state="frozen"/>
      <selection pane="bottomLeft" activeCell="L4" sqref="L4"/>
    </sheetView>
  </sheetViews>
  <sheetFormatPr baseColWidth="10" defaultRowHeight="16" x14ac:dyDescent="0.2"/>
  <cols>
    <col min="1" max="1" width="11.1640625" customWidth="1"/>
    <col min="2" max="2" width="6.5" bestFit="1" customWidth="1"/>
    <col min="3" max="3" width="4.1640625" bestFit="1" customWidth="1"/>
    <col min="4" max="4" width="14.6640625" bestFit="1" customWidth="1"/>
    <col min="5" max="5" width="23.5" bestFit="1" customWidth="1"/>
    <col min="6" max="6" width="41" bestFit="1" customWidth="1"/>
    <col min="7" max="9" width="15.83203125" customWidth="1"/>
    <col min="12" max="12" width="18.83203125" bestFit="1" customWidth="1"/>
  </cols>
  <sheetData>
    <row r="1" spans="1:12" s="2" customFormat="1" ht="51" x14ac:dyDescent="0.2">
      <c r="A1" s="2" t="s">
        <v>0</v>
      </c>
      <c r="B1" s="2" t="s">
        <v>1</v>
      </c>
      <c r="C1" s="2" t="s">
        <v>2</v>
      </c>
      <c r="D1" s="2" t="s">
        <v>3</v>
      </c>
      <c r="E1" s="2" t="s">
        <v>4</v>
      </c>
      <c r="F1" s="2" t="s">
        <v>5</v>
      </c>
      <c r="G1" s="2" t="s">
        <v>334</v>
      </c>
      <c r="H1" s="2" t="s">
        <v>336</v>
      </c>
      <c r="I1" s="2" t="s">
        <v>335</v>
      </c>
    </row>
    <row r="2" spans="1:12" x14ac:dyDescent="0.2">
      <c r="A2">
        <v>1998</v>
      </c>
      <c r="B2">
        <v>3</v>
      </c>
      <c r="C2">
        <v>7</v>
      </c>
      <c r="D2" t="s">
        <v>6</v>
      </c>
      <c r="E2" t="s">
        <v>7</v>
      </c>
      <c r="F2" t="s">
        <v>8</v>
      </c>
      <c r="G2" t="s">
        <v>337</v>
      </c>
      <c r="I2">
        <v>0</v>
      </c>
      <c r="L2" t="s">
        <v>409</v>
      </c>
    </row>
    <row r="3" spans="1:12" x14ac:dyDescent="0.2">
      <c r="A3">
        <v>1998</v>
      </c>
      <c r="B3">
        <v>3</v>
      </c>
      <c r="C3">
        <v>24</v>
      </c>
      <c r="D3" t="s">
        <v>9</v>
      </c>
      <c r="E3" t="s">
        <v>10</v>
      </c>
      <c r="F3" t="s">
        <v>273</v>
      </c>
      <c r="G3" t="s">
        <v>337</v>
      </c>
      <c r="I3">
        <v>0</v>
      </c>
      <c r="K3" t="s">
        <v>410</v>
      </c>
      <c r="L3" s="30">
        <f>AVERAGE(I:I)</f>
        <v>0.1981981981981982</v>
      </c>
    </row>
    <row r="4" spans="1:12" x14ac:dyDescent="0.2">
      <c r="A4">
        <v>1998</v>
      </c>
      <c r="B4">
        <v>3</v>
      </c>
      <c r="C4">
        <v>24</v>
      </c>
      <c r="D4" t="s">
        <v>9</v>
      </c>
      <c r="E4" t="s">
        <v>10</v>
      </c>
      <c r="F4" t="s">
        <v>274</v>
      </c>
      <c r="G4" t="s">
        <v>337</v>
      </c>
      <c r="I4">
        <v>0</v>
      </c>
      <c r="K4" t="s">
        <v>411</v>
      </c>
      <c r="L4" s="7">
        <f>1-L3</f>
        <v>0.80180180180180183</v>
      </c>
    </row>
    <row r="5" spans="1:12" x14ac:dyDescent="0.2">
      <c r="A5">
        <v>1999</v>
      </c>
      <c r="B5">
        <v>4</v>
      </c>
      <c r="C5">
        <v>20</v>
      </c>
      <c r="D5" t="s">
        <v>12</v>
      </c>
      <c r="E5" t="s">
        <v>13</v>
      </c>
      <c r="F5" t="s">
        <v>275</v>
      </c>
      <c r="G5" t="s">
        <v>337</v>
      </c>
      <c r="I5">
        <v>0</v>
      </c>
    </row>
    <row r="6" spans="1:12" x14ac:dyDescent="0.2">
      <c r="A6">
        <v>1999</v>
      </c>
      <c r="B6">
        <v>4</v>
      </c>
      <c r="C6">
        <v>20</v>
      </c>
      <c r="D6" t="s">
        <v>12</v>
      </c>
      <c r="E6" t="s">
        <v>13</v>
      </c>
      <c r="F6" t="s">
        <v>276</v>
      </c>
      <c r="G6" t="s">
        <v>337</v>
      </c>
      <c r="I6">
        <v>0</v>
      </c>
      <c r="L6" s="7"/>
    </row>
    <row r="7" spans="1:12" x14ac:dyDescent="0.2">
      <c r="A7">
        <v>1999</v>
      </c>
      <c r="B7">
        <v>6</v>
      </c>
      <c r="C7">
        <v>3</v>
      </c>
      <c r="D7" t="s">
        <v>15</v>
      </c>
      <c r="E7" t="s">
        <v>16</v>
      </c>
      <c r="F7" t="s">
        <v>17</v>
      </c>
      <c r="G7" t="s">
        <v>338</v>
      </c>
      <c r="H7" t="s">
        <v>339</v>
      </c>
      <c r="I7">
        <v>1</v>
      </c>
    </row>
    <row r="8" spans="1:12" x14ac:dyDescent="0.2">
      <c r="A8">
        <v>1999</v>
      </c>
      <c r="B8">
        <v>7</v>
      </c>
      <c r="C8">
        <v>29</v>
      </c>
      <c r="D8" t="s">
        <v>18</v>
      </c>
      <c r="E8" t="s">
        <v>19</v>
      </c>
      <c r="F8" t="s">
        <v>20</v>
      </c>
      <c r="G8" t="s">
        <v>337</v>
      </c>
      <c r="I8">
        <v>0</v>
      </c>
    </row>
    <row r="9" spans="1:12" x14ac:dyDescent="0.2">
      <c r="A9">
        <v>1999</v>
      </c>
      <c r="B9">
        <v>9</v>
      </c>
      <c r="C9">
        <v>15</v>
      </c>
      <c r="D9" t="s">
        <v>21</v>
      </c>
      <c r="E9" t="s">
        <v>22</v>
      </c>
      <c r="F9" t="s">
        <v>23</v>
      </c>
      <c r="G9" t="s">
        <v>340</v>
      </c>
      <c r="H9" t="s">
        <v>341</v>
      </c>
      <c r="I9">
        <v>1</v>
      </c>
    </row>
    <row r="10" spans="1:12" x14ac:dyDescent="0.2">
      <c r="A10">
        <v>1999</v>
      </c>
      <c r="B10">
        <v>11</v>
      </c>
      <c r="C10">
        <v>2</v>
      </c>
      <c r="D10" t="s">
        <v>24</v>
      </c>
      <c r="E10" t="s">
        <v>25</v>
      </c>
      <c r="F10" t="s">
        <v>26</v>
      </c>
      <c r="G10" t="s">
        <v>337</v>
      </c>
      <c r="I10">
        <v>0</v>
      </c>
    </row>
    <row r="11" spans="1:12" x14ac:dyDescent="0.2">
      <c r="A11">
        <v>1999</v>
      </c>
      <c r="B11">
        <v>12</v>
      </c>
      <c r="C11">
        <v>30</v>
      </c>
      <c r="D11" t="s">
        <v>27</v>
      </c>
      <c r="E11" t="s">
        <v>28</v>
      </c>
      <c r="F11" t="s">
        <v>29</v>
      </c>
      <c r="G11" t="s">
        <v>337</v>
      </c>
      <c r="I11">
        <v>0</v>
      </c>
    </row>
    <row r="12" spans="1:12" x14ac:dyDescent="0.2">
      <c r="A12">
        <v>2000</v>
      </c>
      <c r="B12">
        <v>12</v>
      </c>
      <c r="C12">
        <v>26</v>
      </c>
      <c r="D12" t="s">
        <v>30</v>
      </c>
      <c r="E12" t="s">
        <v>31</v>
      </c>
      <c r="F12" t="s">
        <v>32</v>
      </c>
      <c r="G12" t="s">
        <v>342</v>
      </c>
      <c r="H12" t="s">
        <v>343</v>
      </c>
      <c r="I12">
        <v>1</v>
      </c>
    </row>
    <row r="13" spans="1:12" x14ac:dyDescent="0.2">
      <c r="A13">
        <v>2001</v>
      </c>
      <c r="B13">
        <v>2</v>
      </c>
      <c r="C13">
        <v>5</v>
      </c>
      <c r="D13" t="s">
        <v>33</v>
      </c>
      <c r="E13" t="s">
        <v>34</v>
      </c>
      <c r="F13" t="s">
        <v>35</v>
      </c>
      <c r="G13" t="s">
        <v>337</v>
      </c>
      <c r="I13">
        <v>0</v>
      </c>
    </row>
    <row r="14" spans="1:12" x14ac:dyDescent="0.2">
      <c r="A14">
        <v>2002</v>
      </c>
      <c r="B14">
        <v>3</v>
      </c>
      <c r="C14">
        <v>22</v>
      </c>
      <c r="D14" t="s">
        <v>36</v>
      </c>
      <c r="E14" t="s">
        <v>37</v>
      </c>
      <c r="F14" t="s">
        <v>38</v>
      </c>
      <c r="G14" t="s">
        <v>337</v>
      </c>
      <c r="I14">
        <v>0</v>
      </c>
    </row>
    <row r="15" spans="1:12" x14ac:dyDescent="0.2">
      <c r="A15">
        <v>2003</v>
      </c>
      <c r="B15">
        <v>2</v>
      </c>
      <c r="C15">
        <v>25</v>
      </c>
      <c r="D15" t="s">
        <v>39</v>
      </c>
      <c r="E15" t="s">
        <v>40</v>
      </c>
      <c r="F15" t="s">
        <v>41</v>
      </c>
      <c r="G15" t="s">
        <v>337</v>
      </c>
      <c r="I15">
        <v>0</v>
      </c>
    </row>
    <row r="16" spans="1:12" x14ac:dyDescent="0.2">
      <c r="A16">
        <v>2003</v>
      </c>
      <c r="B16">
        <v>7</v>
      </c>
      <c r="C16">
        <v>8</v>
      </c>
      <c r="D16" t="s">
        <v>42</v>
      </c>
      <c r="E16" t="s">
        <v>43</v>
      </c>
      <c r="F16" t="s">
        <v>44</v>
      </c>
      <c r="G16" t="s">
        <v>337</v>
      </c>
      <c r="I16">
        <v>0</v>
      </c>
    </row>
    <row r="17" spans="1:9" x14ac:dyDescent="0.2">
      <c r="A17">
        <v>2003</v>
      </c>
      <c r="B17">
        <v>8</v>
      </c>
      <c r="C17">
        <v>27</v>
      </c>
      <c r="D17" t="s">
        <v>33</v>
      </c>
      <c r="E17" t="s">
        <v>45</v>
      </c>
      <c r="F17" t="s">
        <v>46</v>
      </c>
      <c r="G17" t="s">
        <v>337</v>
      </c>
      <c r="I17">
        <v>0</v>
      </c>
    </row>
    <row r="18" spans="1:9" x14ac:dyDescent="0.2">
      <c r="A18">
        <v>2003</v>
      </c>
      <c r="B18">
        <v>10</v>
      </c>
      <c r="C18">
        <v>24</v>
      </c>
      <c r="D18" t="s">
        <v>47</v>
      </c>
      <c r="E18" t="s">
        <v>48</v>
      </c>
      <c r="F18" t="s">
        <v>49</v>
      </c>
      <c r="G18" t="s">
        <v>337</v>
      </c>
      <c r="I18">
        <v>0</v>
      </c>
    </row>
    <row r="19" spans="1:9" x14ac:dyDescent="0.2">
      <c r="A19">
        <v>2004</v>
      </c>
      <c r="B19">
        <v>7</v>
      </c>
      <c r="C19">
        <v>2</v>
      </c>
      <c r="D19" t="s">
        <v>50</v>
      </c>
      <c r="E19" t="s">
        <v>51</v>
      </c>
      <c r="F19" t="s">
        <v>52</v>
      </c>
      <c r="G19" t="s">
        <v>337</v>
      </c>
      <c r="I19">
        <v>0</v>
      </c>
    </row>
    <row r="20" spans="1:9" x14ac:dyDescent="0.2">
      <c r="A20">
        <v>2004</v>
      </c>
      <c r="B20">
        <v>11</v>
      </c>
      <c r="C20">
        <v>21</v>
      </c>
      <c r="D20" t="s">
        <v>53</v>
      </c>
      <c r="E20" t="s">
        <v>54</v>
      </c>
      <c r="F20" t="s">
        <v>55</v>
      </c>
      <c r="G20" t="s">
        <v>344</v>
      </c>
      <c r="H20" t="s">
        <v>345</v>
      </c>
      <c r="I20">
        <v>1</v>
      </c>
    </row>
    <row r="21" spans="1:9" x14ac:dyDescent="0.2">
      <c r="A21">
        <v>2004</v>
      </c>
      <c r="B21">
        <v>12</v>
      </c>
      <c r="C21">
        <v>8</v>
      </c>
      <c r="D21" t="s">
        <v>56</v>
      </c>
      <c r="E21" t="s">
        <v>57</v>
      </c>
      <c r="F21" t="s">
        <v>58</v>
      </c>
      <c r="G21" t="s">
        <v>346</v>
      </c>
      <c r="H21" t="s">
        <v>347</v>
      </c>
      <c r="I21">
        <v>1</v>
      </c>
    </row>
    <row r="22" spans="1:9" x14ac:dyDescent="0.2">
      <c r="A22">
        <v>2005</v>
      </c>
      <c r="B22">
        <v>3</v>
      </c>
      <c r="C22">
        <v>12</v>
      </c>
      <c r="D22" t="s">
        <v>53</v>
      </c>
      <c r="E22" t="s">
        <v>59</v>
      </c>
      <c r="F22" t="s">
        <v>60</v>
      </c>
      <c r="G22" t="s">
        <v>348</v>
      </c>
      <c r="H22" t="s">
        <v>349</v>
      </c>
      <c r="I22">
        <v>1</v>
      </c>
    </row>
    <row r="23" spans="1:9" x14ac:dyDescent="0.2">
      <c r="A23">
        <v>2005</v>
      </c>
      <c r="B23">
        <v>3</v>
      </c>
      <c r="C23">
        <v>21</v>
      </c>
      <c r="D23" t="s">
        <v>61</v>
      </c>
      <c r="E23" t="s">
        <v>62</v>
      </c>
      <c r="F23" t="s">
        <v>63</v>
      </c>
      <c r="G23" t="s">
        <v>337</v>
      </c>
      <c r="I23">
        <v>0</v>
      </c>
    </row>
    <row r="24" spans="1:9" x14ac:dyDescent="0.2">
      <c r="A24">
        <v>2006</v>
      </c>
      <c r="B24">
        <v>1</v>
      </c>
      <c r="C24">
        <v>30</v>
      </c>
      <c r="D24" t="s">
        <v>64</v>
      </c>
      <c r="E24" t="s">
        <v>65</v>
      </c>
      <c r="F24" t="s">
        <v>66</v>
      </c>
      <c r="G24" t="s">
        <v>350</v>
      </c>
      <c r="H24" t="s">
        <v>351</v>
      </c>
      <c r="I24">
        <v>0</v>
      </c>
    </row>
    <row r="25" spans="1:9" x14ac:dyDescent="0.2">
      <c r="A25">
        <v>2006</v>
      </c>
      <c r="B25">
        <v>3</v>
      </c>
      <c r="C25">
        <v>24</v>
      </c>
      <c r="D25" t="s">
        <v>67</v>
      </c>
      <c r="E25" t="s">
        <v>68</v>
      </c>
      <c r="F25" t="s">
        <v>69</v>
      </c>
      <c r="G25" t="s">
        <v>337</v>
      </c>
      <c r="I25">
        <v>0</v>
      </c>
    </row>
    <row r="26" spans="1:9" x14ac:dyDescent="0.2">
      <c r="A26">
        <v>2006</v>
      </c>
      <c r="B26">
        <v>5</v>
      </c>
      <c r="C26">
        <v>21</v>
      </c>
      <c r="D26" t="s">
        <v>70</v>
      </c>
      <c r="E26" t="s">
        <v>71</v>
      </c>
      <c r="F26" t="s">
        <v>72</v>
      </c>
      <c r="G26" t="s">
        <v>337</v>
      </c>
      <c r="I26">
        <v>0</v>
      </c>
    </row>
    <row r="27" spans="1:9" x14ac:dyDescent="0.2">
      <c r="A27">
        <v>2006</v>
      </c>
      <c r="B27">
        <v>10</v>
      </c>
      <c r="C27">
        <v>2</v>
      </c>
      <c r="D27" t="s">
        <v>73</v>
      </c>
      <c r="E27" t="s">
        <v>74</v>
      </c>
      <c r="F27" t="s">
        <v>75</v>
      </c>
      <c r="G27" t="s">
        <v>337</v>
      </c>
      <c r="I27">
        <v>0</v>
      </c>
    </row>
    <row r="28" spans="1:9" x14ac:dyDescent="0.2">
      <c r="A28">
        <v>2007</v>
      </c>
      <c r="B28">
        <v>2</v>
      </c>
      <c r="C28">
        <v>12</v>
      </c>
      <c r="D28" t="s">
        <v>76</v>
      </c>
      <c r="E28" t="s">
        <v>77</v>
      </c>
      <c r="F28" t="s">
        <v>78</v>
      </c>
      <c r="G28" t="s">
        <v>337</v>
      </c>
      <c r="I28">
        <v>0</v>
      </c>
    </row>
    <row r="29" spans="1:9" x14ac:dyDescent="0.2">
      <c r="A29">
        <v>2007</v>
      </c>
      <c r="B29">
        <v>4</v>
      </c>
      <c r="C29">
        <v>16</v>
      </c>
      <c r="D29" t="s">
        <v>79</v>
      </c>
      <c r="E29" t="s">
        <v>80</v>
      </c>
      <c r="F29" t="s">
        <v>81</v>
      </c>
      <c r="G29" t="s">
        <v>337</v>
      </c>
      <c r="I29">
        <v>0</v>
      </c>
    </row>
    <row r="30" spans="1:9" x14ac:dyDescent="0.2">
      <c r="A30">
        <v>2007</v>
      </c>
      <c r="B30">
        <v>10</v>
      </c>
      <c r="C30">
        <v>7</v>
      </c>
      <c r="D30" t="s">
        <v>53</v>
      </c>
      <c r="E30" t="s">
        <v>82</v>
      </c>
      <c r="F30" t="s">
        <v>83</v>
      </c>
      <c r="G30" t="s">
        <v>352</v>
      </c>
      <c r="H30" t="s">
        <v>353</v>
      </c>
      <c r="I30">
        <v>0</v>
      </c>
    </row>
    <row r="31" spans="1:9" x14ac:dyDescent="0.2">
      <c r="A31">
        <v>2007</v>
      </c>
      <c r="B31">
        <v>12</v>
      </c>
      <c r="C31">
        <v>5</v>
      </c>
      <c r="D31" t="s">
        <v>84</v>
      </c>
      <c r="E31" t="s">
        <v>85</v>
      </c>
      <c r="F31" t="s">
        <v>86</v>
      </c>
      <c r="G31" t="s">
        <v>354</v>
      </c>
      <c r="H31" t="s">
        <v>355</v>
      </c>
      <c r="I31">
        <v>0</v>
      </c>
    </row>
    <row r="32" spans="1:9" x14ac:dyDescent="0.2">
      <c r="A32">
        <v>2008</v>
      </c>
      <c r="B32">
        <v>2</v>
      </c>
      <c r="C32">
        <v>7</v>
      </c>
      <c r="D32" t="s">
        <v>50</v>
      </c>
      <c r="E32" t="s">
        <v>87</v>
      </c>
      <c r="F32" t="s">
        <v>88</v>
      </c>
      <c r="G32" t="s">
        <v>337</v>
      </c>
      <c r="I32">
        <v>0</v>
      </c>
    </row>
    <row r="33" spans="1:9" x14ac:dyDescent="0.2">
      <c r="A33">
        <v>2008</v>
      </c>
      <c r="B33">
        <v>2</v>
      </c>
      <c r="C33">
        <v>14</v>
      </c>
      <c r="D33" t="s">
        <v>33</v>
      </c>
      <c r="E33" t="s">
        <v>89</v>
      </c>
      <c r="F33" t="s">
        <v>90</v>
      </c>
      <c r="G33" t="s">
        <v>356</v>
      </c>
      <c r="H33" t="s">
        <v>357</v>
      </c>
      <c r="I33">
        <v>0</v>
      </c>
    </row>
    <row r="34" spans="1:9" x14ac:dyDescent="0.2">
      <c r="A34">
        <v>2008</v>
      </c>
      <c r="B34">
        <v>3</v>
      </c>
      <c r="C34">
        <v>18</v>
      </c>
      <c r="D34" t="s">
        <v>64</v>
      </c>
      <c r="E34" t="s">
        <v>91</v>
      </c>
      <c r="F34" t="s">
        <v>92</v>
      </c>
      <c r="G34" t="s">
        <v>337</v>
      </c>
      <c r="I34">
        <v>0</v>
      </c>
    </row>
    <row r="35" spans="1:9" x14ac:dyDescent="0.2">
      <c r="A35">
        <v>2008</v>
      </c>
      <c r="B35">
        <v>6</v>
      </c>
      <c r="C35">
        <v>25</v>
      </c>
      <c r="D35" t="s">
        <v>93</v>
      </c>
      <c r="E35" t="s">
        <v>94</v>
      </c>
      <c r="F35" t="s">
        <v>95</v>
      </c>
      <c r="G35" t="s">
        <v>337</v>
      </c>
      <c r="I35">
        <v>0</v>
      </c>
    </row>
    <row r="36" spans="1:9" x14ac:dyDescent="0.2">
      <c r="A36">
        <v>2009</v>
      </c>
      <c r="B36">
        <v>3</v>
      </c>
      <c r="C36">
        <v>29</v>
      </c>
      <c r="D36" t="s">
        <v>96</v>
      </c>
      <c r="E36" t="s">
        <v>97</v>
      </c>
      <c r="F36" t="s">
        <v>98</v>
      </c>
      <c r="G36" t="s">
        <v>358</v>
      </c>
      <c r="H36" t="s">
        <v>359</v>
      </c>
      <c r="I36">
        <v>1</v>
      </c>
    </row>
    <row r="37" spans="1:9" x14ac:dyDescent="0.2">
      <c r="A37">
        <v>2009</v>
      </c>
      <c r="B37">
        <v>4</v>
      </c>
      <c r="C37">
        <v>3</v>
      </c>
      <c r="D37" t="s">
        <v>99</v>
      </c>
      <c r="E37" t="s">
        <v>100</v>
      </c>
      <c r="F37" t="s">
        <v>101</v>
      </c>
      <c r="G37" t="s">
        <v>337</v>
      </c>
      <c r="I37">
        <v>0</v>
      </c>
    </row>
    <row r="38" spans="1:9" x14ac:dyDescent="0.2">
      <c r="A38">
        <v>2009</v>
      </c>
      <c r="B38">
        <v>11</v>
      </c>
      <c r="C38">
        <v>5</v>
      </c>
      <c r="D38" t="s">
        <v>21</v>
      </c>
      <c r="E38" t="s">
        <v>102</v>
      </c>
      <c r="F38" t="s">
        <v>103</v>
      </c>
      <c r="G38" t="s">
        <v>360</v>
      </c>
      <c r="H38" t="s">
        <v>361</v>
      </c>
      <c r="I38">
        <v>1</v>
      </c>
    </row>
    <row r="39" spans="1:9" x14ac:dyDescent="0.2">
      <c r="A39">
        <v>2009</v>
      </c>
      <c r="B39">
        <v>11</v>
      </c>
      <c r="C39">
        <v>29</v>
      </c>
      <c r="D39" t="s">
        <v>67</v>
      </c>
      <c r="E39" t="s">
        <v>104</v>
      </c>
      <c r="F39" t="s">
        <v>105</v>
      </c>
      <c r="G39" t="s">
        <v>337</v>
      </c>
      <c r="I39">
        <v>0</v>
      </c>
    </row>
    <row r="40" spans="1:9" x14ac:dyDescent="0.2">
      <c r="A40">
        <v>2010</v>
      </c>
      <c r="B40">
        <v>6</v>
      </c>
      <c r="C40">
        <v>6</v>
      </c>
      <c r="D40" t="s">
        <v>27</v>
      </c>
      <c r="E40" t="s">
        <v>106</v>
      </c>
      <c r="F40" t="s">
        <v>107</v>
      </c>
      <c r="G40" t="s">
        <v>337</v>
      </c>
      <c r="I40">
        <v>0</v>
      </c>
    </row>
    <row r="41" spans="1:9" x14ac:dyDescent="0.2">
      <c r="A41">
        <v>2010</v>
      </c>
      <c r="B41">
        <v>8</v>
      </c>
      <c r="C41">
        <v>3</v>
      </c>
      <c r="D41" t="s">
        <v>6</v>
      </c>
      <c r="E41" t="s">
        <v>108</v>
      </c>
      <c r="F41" t="s">
        <v>109</v>
      </c>
      <c r="G41" t="s">
        <v>337</v>
      </c>
      <c r="I41">
        <v>0</v>
      </c>
    </row>
    <row r="42" spans="1:9" x14ac:dyDescent="0.2">
      <c r="A42">
        <v>2011</v>
      </c>
      <c r="B42">
        <v>1</v>
      </c>
      <c r="C42">
        <v>8</v>
      </c>
      <c r="D42" t="s">
        <v>110</v>
      </c>
      <c r="E42" t="s">
        <v>111</v>
      </c>
      <c r="F42" t="s">
        <v>112</v>
      </c>
      <c r="G42" t="s">
        <v>362</v>
      </c>
      <c r="H42" t="s">
        <v>363</v>
      </c>
      <c r="I42">
        <v>0</v>
      </c>
    </row>
    <row r="43" spans="1:9" x14ac:dyDescent="0.2">
      <c r="A43">
        <v>2011</v>
      </c>
      <c r="B43">
        <v>9</v>
      </c>
      <c r="C43">
        <v>6</v>
      </c>
      <c r="D43" t="s">
        <v>15</v>
      </c>
      <c r="E43" t="s">
        <v>113</v>
      </c>
      <c r="F43" t="s">
        <v>114</v>
      </c>
      <c r="G43" t="s">
        <v>364</v>
      </c>
      <c r="H43" t="s">
        <v>365</v>
      </c>
      <c r="I43">
        <v>0</v>
      </c>
    </row>
    <row r="44" spans="1:9" x14ac:dyDescent="0.2">
      <c r="A44">
        <v>2011</v>
      </c>
      <c r="B44">
        <v>10</v>
      </c>
      <c r="C44">
        <v>12</v>
      </c>
      <c r="D44" t="s">
        <v>64</v>
      </c>
      <c r="E44" t="s">
        <v>115</v>
      </c>
      <c r="F44" t="s">
        <v>116</v>
      </c>
      <c r="G44" t="s">
        <v>366</v>
      </c>
      <c r="H44" t="s">
        <v>367</v>
      </c>
      <c r="I44">
        <v>1</v>
      </c>
    </row>
    <row r="45" spans="1:9" x14ac:dyDescent="0.2">
      <c r="A45">
        <v>2012</v>
      </c>
      <c r="B45">
        <v>2</v>
      </c>
      <c r="C45">
        <v>20</v>
      </c>
      <c r="D45" t="s">
        <v>18</v>
      </c>
      <c r="E45" t="s">
        <v>117</v>
      </c>
      <c r="F45" t="s">
        <v>118</v>
      </c>
      <c r="G45" t="s">
        <v>337</v>
      </c>
      <c r="I45">
        <v>0</v>
      </c>
    </row>
    <row r="46" spans="1:9" x14ac:dyDescent="0.2">
      <c r="A46">
        <v>2012</v>
      </c>
      <c r="B46">
        <v>4</v>
      </c>
      <c r="C46">
        <v>2</v>
      </c>
      <c r="D46" t="s">
        <v>64</v>
      </c>
      <c r="E46" t="s">
        <v>119</v>
      </c>
      <c r="F46" t="s">
        <v>120</v>
      </c>
      <c r="G46" t="s">
        <v>337</v>
      </c>
      <c r="I46">
        <v>0</v>
      </c>
    </row>
    <row r="47" spans="1:9" x14ac:dyDescent="0.2">
      <c r="A47">
        <v>2012</v>
      </c>
      <c r="B47">
        <v>5</v>
      </c>
      <c r="C47">
        <v>30</v>
      </c>
      <c r="D47" t="s">
        <v>67</v>
      </c>
      <c r="E47" t="s">
        <v>121</v>
      </c>
      <c r="F47" t="s">
        <v>122</v>
      </c>
      <c r="G47" t="s">
        <v>368</v>
      </c>
      <c r="H47" t="s">
        <v>369</v>
      </c>
      <c r="I47">
        <v>1</v>
      </c>
    </row>
    <row r="48" spans="1:9" x14ac:dyDescent="0.2">
      <c r="A48">
        <v>2012</v>
      </c>
      <c r="B48">
        <v>7</v>
      </c>
      <c r="C48">
        <v>20</v>
      </c>
      <c r="D48" t="s">
        <v>12</v>
      </c>
      <c r="E48" t="s">
        <v>123</v>
      </c>
      <c r="F48" t="s">
        <v>124</v>
      </c>
      <c r="G48" t="s">
        <v>337</v>
      </c>
      <c r="I48">
        <v>0</v>
      </c>
    </row>
    <row r="49" spans="1:9" x14ac:dyDescent="0.2">
      <c r="A49">
        <v>2012</v>
      </c>
      <c r="B49">
        <v>8</v>
      </c>
      <c r="C49">
        <v>5</v>
      </c>
      <c r="D49" t="s">
        <v>53</v>
      </c>
      <c r="E49" t="s">
        <v>125</v>
      </c>
      <c r="F49" t="s">
        <v>126</v>
      </c>
      <c r="G49" t="s">
        <v>370</v>
      </c>
      <c r="H49" t="s">
        <v>371</v>
      </c>
      <c r="I49">
        <v>1</v>
      </c>
    </row>
    <row r="50" spans="1:9" x14ac:dyDescent="0.2">
      <c r="A50">
        <v>2012</v>
      </c>
      <c r="B50">
        <v>9</v>
      </c>
      <c r="C50">
        <v>27</v>
      </c>
      <c r="D50" t="s">
        <v>61</v>
      </c>
      <c r="E50" t="s">
        <v>127</v>
      </c>
      <c r="F50" t="s">
        <v>128</v>
      </c>
      <c r="G50" t="s">
        <v>337</v>
      </c>
      <c r="I50">
        <v>0</v>
      </c>
    </row>
    <row r="51" spans="1:9" x14ac:dyDescent="0.2">
      <c r="A51">
        <v>2012</v>
      </c>
      <c r="B51">
        <v>12</v>
      </c>
      <c r="C51">
        <v>14</v>
      </c>
      <c r="D51" t="s">
        <v>6</v>
      </c>
      <c r="E51" t="s">
        <v>129</v>
      </c>
      <c r="F51" t="s">
        <v>130</v>
      </c>
      <c r="G51" t="s">
        <v>337</v>
      </c>
      <c r="I51">
        <v>0</v>
      </c>
    </row>
    <row r="52" spans="1:9" x14ac:dyDescent="0.2">
      <c r="A52">
        <v>2013</v>
      </c>
      <c r="B52">
        <v>5</v>
      </c>
      <c r="C52">
        <v>4</v>
      </c>
      <c r="D52" t="s">
        <v>131</v>
      </c>
      <c r="E52" t="s">
        <v>132</v>
      </c>
      <c r="F52" t="s">
        <v>133</v>
      </c>
      <c r="G52" t="s">
        <v>337</v>
      </c>
      <c r="I52">
        <v>0</v>
      </c>
    </row>
    <row r="53" spans="1:9" x14ac:dyDescent="0.2">
      <c r="A53">
        <v>2013</v>
      </c>
      <c r="B53">
        <v>9</v>
      </c>
      <c r="C53">
        <v>16</v>
      </c>
      <c r="D53" t="s">
        <v>134</v>
      </c>
      <c r="E53" t="s">
        <v>67</v>
      </c>
      <c r="F53" t="s">
        <v>135</v>
      </c>
      <c r="G53" t="s">
        <v>372</v>
      </c>
      <c r="H53" t="s">
        <v>373</v>
      </c>
      <c r="I53">
        <v>1</v>
      </c>
    </row>
    <row r="54" spans="1:9" x14ac:dyDescent="0.2">
      <c r="A54">
        <v>2014</v>
      </c>
      <c r="B54">
        <v>2</v>
      </c>
      <c r="C54">
        <v>20</v>
      </c>
      <c r="D54" t="s">
        <v>64</v>
      </c>
      <c r="E54" t="s">
        <v>136</v>
      </c>
      <c r="F54" t="s">
        <v>137</v>
      </c>
      <c r="G54" t="s">
        <v>337</v>
      </c>
      <c r="I54">
        <v>0</v>
      </c>
    </row>
    <row r="55" spans="1:9" x14ac:dyDescent="0.2">
      <c r="A55">
        <v>2014</v>
      </c>
      <c r="B55">
        <v>10</v>
      </c>
      <c r="C55">
        <v>24</v>
      </c>
      <c r="D55" t="s">
        <v>67</v>
      </c>
      <c r="E55" t="s">
        <v>138</v>
      </c>
      <c r="F55" t="s">
        <v>139</v>
      </c>
      <c r="G55" t="s">
        <v>337</v>
      </c>
      <c r="I55">
        <v>0</v>
      </c>
    </row>
    <row r="56" spans="1:9" x14ac:dyDescent="0.2">
      <c r="A56">
        <v>2015</v>
      </c>
      <c r="B56">
        <v>6</v>
      </c>
      <c r="C56">
        <v>17</v>
      </c>
      <c r="D56" t="s">
        <v>140</v>
      </c>
      <c r="E56" t="s">
        <v>141</v>
      </c>
      <c r="F56" t="s">
        <v>142</v>
      </c>
      <c r="G56" t="s">
        <v>337</v>
      </c>
      <c r="I56">
        <v>0</v>
      </c>
    </row>
    <row r="57" spans="1:9" x14ac:dyDescent="0.2">
      <c r="A57">
        <v>2015</v>
      </c>
      <c r="B57">
        <v>7</v>
      </c>
      <c r="C57">
        <v>16</v>
      </c>
      <c r="D57" t="s">
        <v>143</v>
      </c>
      <c r="E57" t="s">
        <v>144</v>
      </c>
      <c r="F57" t="s">
        <v>145</v>
      </c>
      <c r="G57" t="s">
        <v>337</v>
      </c>
      <c r="I57">
        <v>0</v>
      </c>
    </row>
    <row r="58" spans="1:9" x14ac:dyDescent="0.2">
      <c r="A58">
        <v>2015</v>
      </c>
      <c r="B58">
        <v>10</v>
      </c>
      <c r="C58">
        <v>1</v>
      </c>
      <c r="D58" t="s">
        <v>146</v>
      </c>
      <c r="E58" t="s">
        <v>147</v>
      </c>
      <c r="F58" t="s">
        <v>148</v>
      </c>
      <c r="G58" t="s">
        <v>374</v>
      </c>
      <c r="H58" t="s">
        <v>375</v>
      </c>
      <c r="I58">
        <v>0</v>
      </c>
    </row>
    <row r="59" spans="1:9" x14ac:dyDescent="0.2">
      <c r="A59">
        <v>2015</v>
      </c>
      <c r="B59">
        <v>12</v>
      </c>
      <c r="C59">
        <v>2</v>
      </c>
      <c r="D59" t="s">
        <v>64</v>
      </c>
      <c r="E59" t="s">
        <v>149</v>
      </c>
      <c r="F59" t="s">
        <v>277</v>
      </c>
      <c r="G59" t="s">
        <v>337</v>
      </c>
      <c r="I59">
        <v>0</v>
      </c>
    </row>
    <row r="60" spans="1:9" x14ac:dyDescent="0.2">
      <c r="A60">
        <v>2015</v>
      </c>
      <c r="B60">
        <v>12</v>
      </c>
      <c r="C60">
        <v>2</v>
      </c>
      <c r="D60" t="s">
        <v>64</v>
      </c>
      <c r="E60" t="s">
        <v>149</v>
      </c>
      <c r="F60" t="s">
        <v>278</v>
      </c>
      <c r="G60" t="s">
        <v>337</v>
      </c>
      <c r="I60">
        <v>0</v>
      </c>
    </row>
    <row r="61" spans="1:9" x14ac:dyDescent="0.2">
      <c r="A61">
        <v>2016</v>
      </c>
      <c r="B61">
        <v>2</v>
      </c>
      <c r="C61">
        <v>20</v>
      </c>
      <c r="D61" t="s">
        <v>151</v>
      </c>
      <c r="E61" t="s">
        <v>152</v>
      </c>
      <c r="F61" t="s">
        <v>153</v>
      </c>
      <c r="G61" t="s">
        <v>337</v>
      </c>
      <c r="I61">
        <v>0</v>
      </c>
    </row>
    <row r="62" spans="1:9" x14ac:dyDescent="0.2">
      <c r="A62">
        <v>2016</v>
      </c>
      <c r="B62">
        <v>6</v>
      </c>
      <c r="C62">
        <v>12</v>
      </c>
      <c r="D62" t="s">
        <v>27</v>
      </c>
      <c r="E62" t="s">
        <v>154</v>
      </c>
      <c r="F62" t="s">
        <v>155</v>
      </c>
      <c r="G62" t="s">
        <v>376</v>
      </c>
      <c r="H62" t="s">
        <v>377</v>
      </c>
      <c r="I62">
        <v>0</v>
      </c>
    </row>
    <row r="63" spans="1:9" x14ac:dyDescent="0.2">
      <c r="A63">
        <v>2016</v>
      </c>
      <c r="B63">
        <v>7</v>
      </c>
      <c r="C63">
        <v>7</v>
      </c>
      <c r="D63" t="s">
        <v>21</v>
      </c>
      <c r="E63" t="s">
        <v>156</v>
      </c>
      <c r="F63" t="s">
        <v>157</v>
      </c>
      <c r="G63" t="s">
        <v>378</v>
      </c>
      <c r="H63" t="s">
        <v>379</v>
      </c>
      <c r="I63">
        <v>1</v>
      </c>
    </row>
    <row r="64" spans="1:9" x14ac:dyDescent="0.2">
      <c r="A64">
        <v>2016</v>
      </c>
      <c r="B64">
        <v>9</v>
      </c>
      <c r="C64">
        <v>23</v>
      </c>
      <c r="D64" t="s">
        <v>67</v>
      </c>
      <c r="E64" t="s">
        <v>158</v>
      </c>
      <c r="F64" t="s">
        <v>159</v>
      </c>
      <c r="G64" t="s">
        <v>380</v>
      </c>
      <c r="H64" t="s">
        <v>381</v>
      </c>
      <c r="I64">
        <v>0</v>
      </c>
    </row>
    <row r="65" spans="1:9" x14ac:dyDescent="0.2">
      <c r="A65">
        <v>2017</v>
      </c>
      <c r="B65">
        <v>1</v>
      </c>
      <c r="C65">
        <v>6</v>
      </c>
      <c r="D65" t="s">
        <v>27</v>
      </c>
      <c r="E65" t="s">
        <v>160</v>
      </c>
      <c r="F65" t="s">
        <v>161</v>
      </c>
      <c r="G65" t="s">
        <v>382</v>
      </c>
      <c r="H65" t="s">
        <v>383</v>
      </c>
      <c r="I65">
        <v>1</v>
      </c>
    </row>
    <row r="66" spans="1:9" x14ac:dyDescent="0.2">
      <c r="A66">
        <v>2017</v>
      </c>
      <c r="B66">
        <v>6</v>
      </c>
      <c r="C66">
        <v>5</v>
      </c>
      <c r="D66" t="s">
        <v>27</v>
      </c>
      <c r="E66" t="s">
        <v>154</v>
      </c>
      <c r="F66" t="s">
        <v>162</v>
      </c>
      <c r="G66" t="s">
        <v>384</v>
      </c>
      <c r="H66" t="s">
        <v>385</v>
      </c>
      <c r="I66">
        <v>1</v>
      </c>
    </row>
    <row r="67" spans="1:9" x14ac:dyDescent="0.2">
      <c r="A67">
        <v>2017</v>
      </c>
      <c r="B67">
        <v>10</v>
      </c>
      <c r="C67">
        <v>1</v>
      </c>
      <c r="D67" t="s">
        <v>15</v>
      </c>
      <c r="E67" t="s">
        <v>16</v>
      </c>
      <c r="F67" t="s">
        <v>163</v>
      </c>
      <c r="G67" t="s">
        <v>337</v>
      </c>
      <c r="I67">
        <v>0</v>
      </c>
    </row>
    <row r="68" spans="1:9" x14ac:dyDescent="0.2">
      <c r="A68">
        <v>2017</v>
      </c>
      <c r="B68">
        <v>11</v>
      </c>
      <c r="C68">
        <v>5</v>
      </c>
      <c r="D68" t="s">
        <v>21</v>
      </c>
      <c r="E68" t="s">
        <v>164</v>
      </c>
      <c r="F68" t="s">
        <v>165</v>
      </c>
      <c r="G68" t="s">
        <v>386</v>
      </c>
      <c r="H68" t="s">
        <v>387</v>
      </c>
      <c r="I68">
        <v>1</v>
      </c>
    </row>
    <row r="69" spans="1:9" x14ac:dyDescent="0.2">
      <c r="A69">
        <v>2018</v>
      </c>
      <c r="B69">
        <v>1</v>
      </c>
      <c r="C69">
        <v>28</v>
      </c>
      <c r="D69" t="s">
        <v>73</v>
      </c>
      <c r="E69" t="s">
        <v>166</v>
      </c>
      <c r="F69" t="s">
        <v>167</v>
      </c>
      <c r="G69" t="s">
        <v>337</v>
      </c>
      <c r="I69">
        <v>0</v>
      </c>
    </row>
    <row r="70" spans="1:9" x14ac:dyDescent="0.2">
      <c r="A70">
        <v>2018</v>
      </c>
      <c r="B70">
        <v>2</v>
      </c>
      <c r="C70">
        <v>14</v>
      </c>
      <c r="D70" t="s">
        <v>27</v>
      </c>
      <c r="E70" t="s">
        <v>168</v>
      </c>
      <c r="F70" t="s">
        <v>169</v>
      </c>
      <c r="G70" t="s">
        <v>388</v>
      </c>
      <c r="H70" t="s">
        <v>389</v>
      </c>
      <c r="I70">
        <v>0</v>
      </c>
    </row>
    <row r="71" spans="1:9" x14ac:dyDescent="0.2">
      <c r="A71">
        <v>2018</v>
      </c>
      <c r="B71">
        <v>4</v>
      </c>
      <c r="C71">
        <v>22</v>
      </c>
      <c r="D71" t="s">
        <v>143</v>
      </c>
      <c r="E71" t="s">
        <v>170</v>
      </c>
      <c r="F71" t="s">
        <v>171</v>
      </c>
      <c r="G71" t="s">
        <v>337</v>
      </c>
      <c r="I71">
        <v>0</v>
      </c>
    </row>
    <row r="72" spans="1:9" x14ac:dyDescent="0.2">
      <c r="A72">
        <v>2018</v>
      </c>
      <c r="B72">
        <v>5</v>
      </c>
      <c r="C72">
        <v>18</v>
      </c>
      <c r="D72" t="s">
        <v>21</v>
      </c>
      <c r="E72" t="s">
        <v>172</v>
      </c>
      <c r="F72" t="s">
        <v>173</v>
      </c>
      <c r="G72" t="s">
        <v>337</v>
      </c>
      <c r="I72">
        <v>0</v>
      </c>
    </row>
    <row r="73" spans="1:9" x14ac:dyDescent="0.2">
      <c r="A73">
        <v>2018</v>
      </c>
      <c r="B73">
        <v>6</v>
      </c>
      <c r="C73">
        <v>28</v>
      </c>
      <c r="D73" t="s">
        <v>174</v>
      </c>
      <c r="E73" t="s">
        <v>175</v>
      </c>
      <c r="F73" t="s">
        <v>176</v>
      </c>
      <c r="G73" t="s">
        <v>390</v>
      </c>
      <c r="H73" t="s">
        <v>391</v>
      </c>
      <c r="I73">
        <v>0</v>
      </c>
    </row>
    <row r="74" spans="1:9" x14ac:dyDescent="0.2">
      <c r="A74">
        <v>2018</v>
      </c>
      <c r="B74">
        <v>10</v>
      </c>
      <c r="C74">
        <v>27</v>
      </c>
      <c r="D74" t="s">
        <v>73</v>
      </c>
      <c r="E74" t="s">
        <v>177</v>
      </c>
      <c r="F74" t="s">
        <v>178</v>
      </c>
      <c r="G74" t="s">
        <v>337</v>
      </c>
      <c r="I74">
        <v>0</v>
      </c>
    </row>
    <row r="75" spans="1:9" x14ac:dyDescent="0.2">
      <c r="A75">
        <v>2018</v>
      </c>
      <c r="B75">
        <v>11</v>
      </c>
      <c r="C75">
        <v>7</v>
      </c>
      <c r="D75" t="s">
        <v>64</v>
      </c>
      <c r="E75" t="s">
        <v>179</v>
      </c>
      <c r="F75" t="s">
        <v>180</v>
      </c>
      <c r="G75" t="s">
        <v>392</v>
      </c>
      <c r="H75" t="s">
        <v>393</v>
      </c>
      <c r="I75">
        <v>1</v>
      </c>
    </row>
    <row r="76" spans="1:9" x14ac:dyDescent="0.2">
      <c r="A76">
        <v>2019</v>
      </c>
      <c r="B76">
        <v>1</v>
      </c>
      <c r="C76">
        <v>23</v>
      </c>
      <c r="D76" t="s">
        <v>27</v>
      </c>
      <c r="E76" t="s">
        <v>181</v>
      </c>
      <c r="F76" t="s">
        <v>182</v>
      </c>
      <c r="G76" t="s">
        <v>394</v>
      </c>
      <c r="I76">
        <v>0</v>
      </c>
    </row>
    <row r="77" spans="1:9" x14ac:dyDescent="0.2">
      <c r="A77">
        <v>2019</v>
      </c>
      <c r="B77">
        <v>2</v>
      </c>
      <c r="C77">
        <v>15</v>
      </c>
      <c r="D77" t="s">
        <v>33</v>
      </c>
      <c r="E77" t="s">
        <v>123</v>
      </c>
      <c r="F77" t="s">
        <v>183</v>
      </c>
      <c r="G77" t="s">
        <v>337</v>
      </c>
      <c r="I77">
        <v>0</v>
      </c>
    </row>
    <row r="78" spans="1:9" x14ac:dyDescent="0.2">
      <c r="A78">
        <v>2019</v>
      </c>
      <c r="B78">
        <v>5</v>
      </c>
      <c r="C78">
        <v>31</v>
      </c>
      <c r="D78" t="s">
        <v>79</v>
      </c>
      <c r="E78" t="s">
        <v>184</v>
      </c>
      <c r="F78" t="s">
        <v>185</v>
      </c>
      <c r="G78" t="s">
        <v>395</v>
      </c>
      <c r="H78" t="s">
        <v>396</v>
      </c>
      <c r="I78">
        <v>1</v>
      </c>
    </row>
    <row r="79" spans="1:9" x14ac:dyDescent="0.2">
      <c r="A79">
        <v>2019</v>
      </c>
      <c r="B79">
        <v>8</v>
      </c>
      <c r="C79">
        <v>3</v>
      </c>
      <c r="D79" t="s">
        <v>21</v>
      </c>
      <c r="E79" t="s">
        <v>186</v>
      </c>
      <c r="F79" t="s">
        <v>187</v>
      </c>
      <c r="G79" t="s">
        <v>337</v>
      </c>
      <c r="I79">
        <v>0</v>
      </c>
    </row>
    <row r="80" spans="1:9" x14ac:dyDescent="0.2">
      <c r="A80">
        <v>2019</v>
      </c>
      <c r="B80">
        <v>8</v>
      </c>
      <c r="C80">
        <v>4</v>
      </c>
      <c r="D80" t="s">
        <v>56</v>
      </c>
      <c r="E80" t="s">
        <v>188</v>
      </c>
      <c r="F80" t="s">
        <v>189</v>
      </c>
      <c r="G80" t="s">
        <v>397</v>
      </c>
      <c r="H80" t="s">
        <v>398</v>
      </c>
      <c r="I80">
        <v>0</v>
      </c>
    </row>
    <row r="81" spans="1:9" x14ac:dyDescent="0.2">
      <c r="A81">
        <v>2020</v>
      </c>
      <c r="B81">
        <v>2</v>
      </c>
      <c r="C81">
        <v>26</v>
      </c>
      <c r="D81" t="s">
        <v>53</v>
      </c>
      <c r="E81" t="s">
        <v>190</v>
      </c>
      <c r="F81" t="s">
        <v>191</v>
      </c>
      <c r="G81" t="s">
        <v>399</v>
      </c>
      <c r="H81" t="s">
        <v>400</v>
      </c>
      <c r="I81">
        <v>1</v>
      </c>
    </row>
    <row r="82" spans="1:9" x14ac:dyDescent="0.2">
      <c r="A82">
        <v>2020</v>
      </c>
      <c r="B82">
        <v>3</v>
      </c>
      <c r="C82">
        <v>15</v>
      </c>
      <c r="D82" t="s">
        <v>50</v>
      </c>
      <c r="E82" t="s">
        <v>192</v>
      </c>
      <c r="F82" t="s">
        <v>193</v>
      </c>
      <c r="G82" t="s">
        <v>337</v>
      </c>
      <c r="I82">
        <v>0</v>
      </c>
    </row>
    <row r="83" spans="1:9" x14ac:dyDescent="0.2">
      <c r="A83">
        <v>2021</v>
      </c>
      <c r="B83">
        <v>3</v>
      </c>
      <c r="C83">
        <v>16</v>
      </c>
      <c r="D83" t="s">
        <v>18</v>
      </c>
      <c r="E83" t="s">
        <v>194</v>
      </c>
      <c r="F83" t="s">
        <v>195</v>
      </c>
      <c r="G83" t="s">
        <v>337</v>
      </c>
      <c r="I83">
        <v>0</v>
      </c>
    </row>
    <row r="84" spans="1:9" x14ac:dyDescent="0.2">
      <c r="A84">
        <v>2021</v>
      </c>
      <c r="B84">
        <v>3</v>
      </c>
      <c r="C84">
        <v>22</v>
      </c>
      <c r="D84" t="s">
        <v>12</v>
      </c>
      <c r="E84" t="s">
        <v>196</v>
      </c>
      <c r="F84" t="s">
        <v>197</v>
      </c>
      <c r="G84" t="s">
        <v>337</v>
      </c>
      <c r="I84">
        <v>0</v>
      </c>
    </row>
    <row r="85" spans="1:9" x14ac:dyDescent="0.2">
      <c r="A85">
        <v>2021</v>
      </c>
      <c r="B85">
        <v>3</v>
      </c>
      <c r="C85">
        <v>31</v>
      </c>
      <c r="D85" t="s">
        <v>64</v>
      </c>
      <c r="E85" t="s">
        <v>198</v>
      </c>
      <c r="F85" t="s">
        <v>199</v>
      </c>
      <c r="G85" t="s">
        <v>337</v>
      </c>
      <c r="I85">
        <v>0</v>
      </c>
    </row>
    <row r="86" spans="1:9" x14ac:dyDescent="0.2">
      <c r="A86">
        <v>2021</v>
      </c>
      <c r="B86">
        <v>4</v>
      </c>
      <c r="C86">
        <v>15</v>
      </c>
      <c r="D86" t="s">
        <v>36</v>
      </c>
      <c r="E86" t="s">
        <v>200</v>
      </c>
      <c r="F86" t="s">
        <v>201</v>
      </c>
      <c r="G86" t="s">
        <v>337</v>
      </c>
      <c r="I86">
        <v>0</v>
      </c>
    </row>
    <row r="87" spans="1:9" x14ac:dyDescent="0.2">
      <c r="A87">
        <v>2021</v>
      </c>
      <c r="B87">
        <v>5</v>
      </c>
      <c r="C87">
        <v>26</v>
      </c>
      <c r="D87" t="s">
        <v>64</v>
      </c>
      <c r="E87" t="s">
        <v>202</v>
      </c>
      <c r="F87" t="s">
        <v>203</v>
      </c>
      <c r="G87" t="s">
        <v>337</v>
      </c>
      <c r="I87">
        <v>0</v>
      </c>
    </row>
    <row r="88" spans="1:9" x14ac:dyDescent="0.2">
      <c r="A88">
        <v>2021</v>
      </c>
      <c r="B88">
        <v>9</v>
      </c>
      <c r="C88">
        <v>12</v>
      </c>
      <c r="D88" t="s">
        <v>61</v>
      </c>
      <c r="E88" t="s">
        <v>204</v>
      </c>
      <c r="F88" t="s">
        <v>205</v>
      </c>
      <c r="G88" t="s">
        <v>337</v>
      </c>
      <c r="I88">
        <v>0</v>
      </c>
    </row>
    <row r="89" spans="1:9" x14ac:dyDescent="0.2">
      <c r="A89">
        <v>2021</v>
      </c>
      <c r="B89">
        <v>10</v>
      </c>
      <c r="C89">
        <v>21</v>
      </c>
      <c r="D89" t="s">
        <v>67</v>
      </c>
      <c r="E89" t="s">
        <v>206</v>
      </c>
      <c r="F89" t="s">
        <v>207</v>
      </c>
      <c r="G89" t="s">
        <v>337</v>
      </c>
      <c r="I89">
        <v>0</v>
      </c>
    </row>
    <row r="90" spans="1:9" x14ac:dyDescent="0.2">
      <c r="A90">
        <v>2021</v>
      </c>
      <c r="B90">
        <v>11</v>
      </c>
      <c r="C90">
        <v>30</v>
      </c>
      <c r="D90" t="s">
        <v>151</v>
      </c>
      <c r="E90" t="s">
        <v>208</v>
      </c>
      <c r="F90" t="s">
        <v>209</v>
      </c>
      <c r="G90" t="s">
        <v>337</v>
      </c>
      <c r="I90">
        <v>0</v>
      </c>
    </row>
    <row r="91" spans="1:9" x14ac:dyDescent="0.2">
      <c r="A91">
        <v>2022</v>
      </c>
      <c r="B91">
        <v>2</v>
      </c>
      <c r="C91">
        <v>28</v>
      </c>
      <c r="D91" t="s">
        <v>64</v>
      </c>
      <c r="E91" t="s">
        <v>210</v>
      </c>
      <c r="F91" t="s">
        <v>211</v>
      </c>
      <c r="G91" t="s">
        <v>337</v>
      </c>
      <c r="I91">
        <v>0</v>
      </c>
    </row>
    <row r="92" spans="1:9" x14ac:dyDescent="0.2">
      <c r="A92">
        <v>2022</v>
      </c>
      <c r="B92">
        <v>5</v>
      </c>
      <c r="C92">
        <v>14</v>
      </c>
      <c r="D92" t="s">
        <v>99</v>
      </c>
      <c r="E92" t="s">
        <v>212</v>
      </c>
      <c r="F92" t="s">
        <v>213</v>
      </c>
      <c r="G92" t="s">
        <v>401</v>
      </c>
      <c r="H92" t="s">
        <v>402</v>
      </c>
      <c r="I92">
        <v>0</v>
      </c>
    </row>
    <row r="93" spans="1:9" x14ac:dyDescent="0.2">
      <c r="A93">
        <v>2022</v>
      </c>
      <c r="B93">
        <v>5</v>
      </c>
      <c r="C93">
        <v>24</v>
      </c>
      <c r="D93" t="s">
        <v>21</v>
      </c>
      <c r="E93" t="s">
        <v>214</v>
      </c>
      <c r="F93" t="s">
        <v>215</v>
      </c>
      <c r="G93" t="s">
        <v>337</v>
      </c>
      <c r="I93">
        <v>0</v>
      </c>
    </row>
    <row r="94" spans="1:9" x14ac:dyDescent="0.2">
      <c r="A94">
        <v>2022</v>
      </c>
      <c r="B94">
        <v>6</v>
      </c>
      <c r="C94">
        <v>1</v>
      </c>
      <c r="D94" t="s">
        <v>216</v>
      </c>
      <c r="E94" t="s">
        <v>217</v>
      </c>
      <c r="F94" t="s">
        <v>218</v>
      </c>
      <c r="G94" t="s">
        <v>337</v>
      </c>
      <c r="I94">
        <v>0</v>
      </c>
    </row>
    <row r="95" spans="1:9" x14ac:dyDescent="0.2">
      <c r="A95">
        <v>2022</v>
      </c>
      <c r="B95">
        <v>7</v>
      </c>
      <c r="C95">
        <v>4</v>
      </c>
      <c r="D95" t="s">
        <v>33</v>
      </c>
      <c r="E95" t="s">
        <v>219</v>
      </c>
      <c r="F95" t="s">
        <v>220</v>
      </c>
      <c r="G95" t="s">
        <v>337</v>
      </c>
      <c r="I95">
        <v>0</v>
      </c>
    </row>
    <row r="96" spans="1:9" x14ac:dyDescent="0.2">
      <c r="A96">
        <v>2022</v>
      </c>
      <c r="B96">
        <v>10</v>
      </c>
      <c r="C96">
        <v>13</v>
      </c>
      <c r="D96" t="s">
        <v>96</v>
      </c>
      <c r="E96" t="s">
        <v>221</v>
      </c>
      <c r="F96" t="s">
        <v>222</v>
      </c>
      <c r="G96" t="s">
        <v>337</v>
      </c>
      <c r="I96">
        <v>0</v>
      </c>
    </row>
    <row r="97" spans="1:9" x14ac:dyDescent="0.2">
      <c r="A97">
        <v>2022</v>
      </c>
      <c r="B97">
        <v>11</v>
      </c>
      <c r="C97">
        <v>19</v>
      </c>
      <c r="D97" t="s">
        <v>12</v>
      </c>
      <c r="E97" t="s">
        <v>223</v>
      </c>
      <c r="F97" t="s">
        <v>224</v>
      </c>
      <c r="G97" t="s">
        <v>403</v>
      </c>
      <c r="H97" t="s">
        <v>404</v>
      </c>
      <c r="I97">
        <v>0</v>
      </c>
    </row>
    <row r="98" spans="1:9" x14ac:dyDescent="0.2">
      <c r="A98">
        <v>2022</v>
      </c>
      <c r="B98">
        <v>11</v>
      </c>
      <c r="C98">
        <v>22</v>
      </c>
      <c r="D98" t="s">
        <v>79</v>
      </c>
      <c r="E98" t="s">
        <v>225</v>
      </c>
      <c r="F98" t="s">
        <v>226</v>
      </c>
      <c r="G98" t="s">
        <v>337</v>
      </c>
      <c r="I98">
        <v>0</v>
      </c>
    </row>
    <row r="99" spans="1:9" x14ac:dyDescent="0.2">
      <c r="A99">
        <v>2023</v>
      </c>
      <c r="B99">
        <v>1</v>
      </c>
      <c r="C99">
        <v>21</v>
      </c>
      <c r="D99" t="s">
        <v>64</v>
      </c>
      <c r="E99" t="s">
        <v>227</v>
      </c>
      <c r="F99" t="s">
        <v>228</v>
      </c>
      <c r="G99" t="s">
        <v>337</v>
      </c>
      <c r="I99">
        <v>0</v>
      </c>
    </row>
    <row r="100" spans="1:9" x14ac:dyDescent="0.2">
      <c r="A100">
        <v>2023</v>
      </c>
      <c r="B100">
        <v>1</v>
      </c>
      <c r="C100">
        <v>23</v>
      </c>
      <c r="D100" t="s">
        <v>64</v>
      </c>
      <c r="E100" t="s">
        <v>229</v>
      </c>
      <c r="F100" t="s">
        <v>230</v>
      </c>
      <c r="G100" t="s">
        <v>337</v>
      </c>
      <c r="I100">
        <v>0</v>
      </c>
    </row>
    <row r="101" spans="1:9" x14ac:dyDescent="0.2">
      <c r="A101">
        <v>2023</v>
      </c>
      <c r="B101">
        <v>3</v>
      </c>
      <c r="C101">
        <v>27</v>
      </c>
      <c r="D101" t="s">
        <v>143</v>
      </c>
      <c r="E101" t="s">
        <v>231</v>
      </c>
      <c r="F101" t="s">
        <v>232</v>
      </c>
      <c r="G101" t="s">
        <v>337</v>
      </c>
      <c r="I101">
        <v>0</v>
      </c>
    </row>
    <row r="102" spans="1:9" x14ac:dyDescent="0.2">
      <c r="A102">
        <v>2023</v>
      </c>
      <c r="B102">
        <v>4</v>
      </c>
      <c r="C102">
        <v>10</v>
      </c>
      <c r="D102" t="s">
        <v>93</v>
      </c>
      <c r="E102" t="s">
        <v>233</v>
      </c>
      <c r="F102" t="s">
        <v>234</v>
      </c>
      <c r="G102" t="s">
        <v>337</v>
      </c>
      <c r="I102">
        <v>0</v>
      </c>
    </row>
    <row r="103" spans="1:9" x14ac:dyDescent="0.2">
      <c r="A103">
        <v>2023</v>
      </c>
      <c r="B103">
        <v>5</v>
      </c>
      <c r="C103">
        <v>6</v>
      </c>
      <c r="D103" t="s">
        <v>21</v>
      </c>
      <c r="E103" t="s">
        <v>235</v>
      </c>
      <c r="F103" t="s">
        <v>236</v>
      </c>
      <c r="G103" t="s">
        <v>405</v>
      </c>
      <c r="H103" t="s">
        <v>406</v>
      </c>
      <c r="I103">
        <v>1</v>
      </c>
    </row>
    <row r="104" spans="1:9" x14ac:dyDescent="0.2">
      <c r="A104">
        <v>2023</v>
      </c>
      <c r="B104">
        <v>7</v>
      </c>
      <c r="C104">
        <v>3</v>
      </c>
      <c r="D104" t="s">
        <v>73</v>
      </c>
      <c r="E104" t="s">
        <v>237</v>
      </c>
      <c r="F104" t="s">
        <v>238</v>
      </c>
      <c r="G104" t="s">
        <v>337</v>
      </c>
      <c r="I104">
        <v>0</v>
      </c>
    </row>
    <row r="105" spans="1:9" x14ac:dyDescent="0.2">
      <c r="A105">
        <v>2023</v>
      </c>
      <c r="B105">
        <v>10</v>
      </c>
      <c r="C105">
        <v>25</v>
      </c>
      <c r="D105" t="s">
        <v>239</v>
      </c>
      <c r="E105" t="s">
        <v>240</v>
      </c>
      <c r="F105" t="s">
        <v>241</v>
      </c>
      <c r="G105" t="s">
        <v>407</v>
      </c>
      <c r="H105" t="s">
        <v>408</v>
      </c>
      <c r="I105">
        <v>1</v>
      </c>
    </row>
    <row r="106" spans="1:9" x14ac:dyDescent="0.2">
      <c r="A106">
        <v>2024</v>
      </c>
      <c r="B106">
        <v>6</v>
      </c>
      <c r="C106">
        <v>21</v>
      </c>
      <c r="D106" t="s">
        <v>9</v>
      </c>
      <c r="E106" t="s">
        <v>242</v>
      </c>
      <c r="F106" t="s">
        <v>243</v>
      </c>
      <c r="G106" t="s">
        <v>337</v>
      </c>
      <c r="I106">
        <v>0</v>
      </c>
    </row>
    <row r="107" spans="1:9" x14ac:dyDescent="0.2">
      <c r="A107">
        <v>2024</v>
      </c>
      <c r="B107">
        <v>9</v>
      </c>
      <c r="C107">
        <v>2</v>
      </c>
      <c r="D107" t="s">
        <v>33</v>
      </c>
      <c r="E107" t="s">
        <v>244</v>
      </c>
      <c r="F107" t="s">
        <v>245</v>
      </c>
      <c r="G107" t="s">
        <v>337</v>
      </c>
      <c r="I107">
        <v>0</v>
      </c>
    </row>
    <row r="108" spans="1:9" x14ac:dyDescent="0.2">
      <c r="A108">
        <v>2024</v>
      </c>
      <c r="B108">
        <v>9</v>
      </c>
      <c r="C108">
        <v>4</v>
      </c>
      <c r="D108" t="s">
        <v>18</v>
      </c>
      <c r="E108" t="s">
        <v>246</v>
      </c>
      <c r="F108" t="s">
        <v>247</v>
      </c>
      <c r="G108" t="s">
        <v>337</v>
      </c>
      <c r="I108">
        <v>0</v>
      </c>
    </row>
    <row r="109" spans="1:9" x14ac:dyDescent="0.2">
      <c r="A109" s="25">
        <v>2025</v>
      </c>
      <c r="B109" s="25">
        <v>1</v>
      </c>
      <c r="C109" s="25">
        <v>27</v>
      </c>
      <c r="D109" s="25" t="s">
        <v>131</v>
      </c>
      <c r="E109" s="25" t="s">
        <v>599</v>
      </c>
      <c r="F109" s="25" t="s">
        <v>600</v>
      </c>
      <c r="G109" s="25" t="s">
        <v>337</v>
      </c>
      <c r="H109" s="25"/>
      <c r="I109" s="25">
        <v>0</v>
      </c>
    </row>
    <row r="110" spans="1:9" x14ac:dyDescent="0.2">
      <c r="A110" s="25">
        <v>2025</v>
      </c>
      <c r="B110" s="25">
        <v>7</v>
      </c>
      <c r="C110" s="25">
        <v>28</v>
      </c>
      <c r="D110" s="25" t="s">
        <v>99</v>
      </c>
      <c r="E110" s="25" t="s">
        <v>601</v>
      </c>
      <c r="F110" s="25" t="s">
        <v>602</v>
      </c>
      <c r="G110" s="25" t="s">
        <v>337</v>
      </c>
      <c r="H110" s="25"/>
      <c r="I110" s="25">
        <v>0</v>
      </c>
    </row>
    <row r="111" spans="1:9" x14ac:dyDescent="0.2">
      <c r="A111" s="25">
        <v>2025</v>
      </c>
      <c r="B111" s="25">
        <v>7</v>
      </c>
      <c r="C111" s="25">
        <v>29</v>
      </c>
      <c r="D111" s="25" t="s">
        <v>143</v>
      </c>
      <c r="E111" s="25" t="s">
        <v>603</v>
      </c>
      <c r="F111" s="25" t="s">
        <v>604</v>
      </c>
      <c r="G111" s="25" t="s">
        <v>337</v>
      </c>
      <c r="H111" s="25"/>
      <c r="I111" s="25">
        <v>0</v>
      </c>
    </row>
    <row r="112" spans="1:9" x14ac:dyDescent="0.2">
      <c r="A112" s="25">
        <v>2025</v>
      </c>
      <c r="B112" s="25">
        <v>8</v>
      </c>
      <c r="C112" s="25">
        <v>1</v>
      </c>
      <c r="D112" s="25" t="s">
        <v>324</v>
      </c>
      <c r="E112" s="25" t="s">
        <v>605</v>
      </c>
      <c r="F112" s="25" t="s">
        <v>606</v>
      </c>
      <c r="G112" s="25" t="s">
        <v>611</v>
      </c>
      <c r="H112" s="25" t="s">
        <v>612</v>
      </c>
      <c r="I112" s="25">
        <v>1</v>
      </c>
    </row>
  </sheetData>
  <autoFilter ref="A1:L112" xr:uid="{A909F577-E072-1B45-ADB5-32391F65D905}"/>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Type of Gun Used</vt:lpstr>
      <vt:lpstr>Total Killed per MPS by Weapon</vt:lpstr>
      <vt:lpstr>Gun-Free Zones</vt:lpstr>
      <vt:lpstr>Race &amp; Gender</vt:lpstr>
      <vt:lpstr>Age</vt:lpstr>
      <vt:lpstr>Mental Health &amp; Whether Survive</vt:lpstr>
      <vt:lpstr>by Year</vt:lpstr>
      <vt:lpstr>by State</vt:lpstr>
      <vt:lpstr>Served in the Military</vt:lpstr>
      <vt:lpstr>Racist</vt:lpstr>
      <vt:lpstr>Trans</vt:lpstr>
      <vt:lpstr>Universal Background Checks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2024-12-18T21:51:11Z</dcterms:created>
  <dcterms:modified xsi:type="dcterms:W3CDTF">2026-01-24T07:57:45Z</dcterms:modified>
</cp:coreProperties>
</file>