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codeName="ThisWorkbook" defaultThemeVersion="166925"/>
  <mc:AlternateContent xmlns:mc="http://schemas.openxmlformats.org/markup-compatibility/2006">
    <mc:Choice Requires="x15">
      <x15ac:absPath xmlns:x15ac="http://schemas.microsoft.com/office/spreadsheetml/2010/11/ac" url="/Users/rujunwang/Desktop/"/>
    </mc:Choice>
  </mc:AlternateContent>
  <xr:revisionPtr revIDLastSave="0" documentId="13_ncr:1_{9D663E44-F0C6-9D44-8422-97B291D488F7}" xr6:coauthVersionLast="47" xr6:coauthVersionMax="47" xr10:uidLastSave="{00000000-0000-0000-0000-000000000000}"/>
  <bookViews>
    <workbookView xWindow="-9360" yWindow="-28300" windowWidth="51200" windowHeight="28300" xr2:uid="{D318F4F7-E52E-9443-99F6-CF54B653900A}"/>
  </bookViews>
  <sheets>
    <sheet name="Sheet1" sheetId="1" r:id="rId1"/>
  </sheets>
  <definedNames>
    <definedName name="_xlnm._FilterDatabase" localSheetId="0" hidden="1">Sheet1!$A$1:$CK$105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T105" i="1" l="1"/>
  <c r="BS105" i="1"/>
  <c r="BS104" i="1"/>
  <c r="BS103" i="1"/>
  <c r="BT104" i="1"/>
  <c r="BT103" i="1"/>
  <c r="BT102" i="1"/>
  <c r="BS102" i="1"/>
  <c r="BT101" i="1"/>
  <c r="BS101" i="1"/>
  <c r="BT100" i="1"/>
  <c r="BS100" i="1"/>
  <c r="BT99" i="1"/>
  <c r="BS99" i="1"/>
  <c r="BT98" i="1"/>
  <c r="BS98" i="1"/>
  <c r="BT95" i="1"/>
  <c r="BS95" i="1"/>
  <c r="BT92" i="1"/>
  <c r="BS92" i="1"/>
  <c r="BT94" i="1"/>
  <c r="BS94" i="1"/>
  <c r="BT97" i="1"/>
  <c r="BS97" i="1"/>
  <c r="BT96" i="1"/>
  <c r="BS96" i="1"/>
  <c r="BT91" i="1"/>
  <c r="BS91" i="1"/>
  <c r="BT90" i="1"/>
  <c r="BS90" i="1"/>
  <c r="BT89" i="1"/>
  <c r="BS89" i="1"/>
  <c r="BT88" i="1"/>
  <c r="BS88" i="1"/>
  <c r="BT87" i="1"/>
  <c r="BS87" i="1"/>
  <c r="BT86" i="1"/>
  <c r="BS86" i="1"/>
  <c r="BT85" i="1"/>
  <c r="BS85" i="1"/>
  <c r="BT84" i="1"/>
  <c r="BS84" i="1"/>
  <c r="BT83" i="1"/>
  <c r="BS83" i="1"/>
  <c r="BT82" i="1"/>
  <c r="BS82" i="1"/>
  <c r="BT80" i="1"/>
  <c r="BS80" i="1"/>
  <c r="BT32" i="1"/>
  <c r="BS32" i="1"/>
  <c r="BT24" i="1"/>
  <c r="BS24" i="1"/>
  <c r="BT16" i="1"/>
  <c r="BS16" i="1"/>
  <c r="BT5" i="1"/>
  <c r="BS5" i="1"/>
  <c r="AV79" i="1"/>
  <c r="AU79" i="1"/>
  <c r="AT79" i="1"/>
  <c r="AV78" i="1"/>
  <c r="AU78" i="1"/>
  <c r="AT78" i="1"/>
  <c r="BT77" i="1"/>
  <c r="BS77" i="1"/>
  <c r="AV77" i="1"/>
  <c r="AU77" i="1"/>
  <c r="AT77" i="1"/>
  <c r="BT76" i="1"/>
  <c r="BS76" i="1"/>
  <c r="AV76" i="1"/>
  <c r="AU76" i="1"/>
  <c r="AT76" i="1"/>
  <c r="BT75" i="1"/>
  <c r="BS75" i="1"/>
  <c r="AV75" i="1"/>
  <c r="AU75" i="1"/>
  <c r="AT75" i="1"/>
  <c r="BT74" i="1"/>
  <c r="BS74" i="1"/>
  <c r="AV74" i="1"/>
  <c r="AU74" i="1"/>
  <c r="AT74" i="1"/>
  <c r="BT73" i="1"/>
  <c r="BS73" i="1"/>
  <c r="AV73" i="1"/>
  <c r="AU73" i="1"/>
  <c r="AT73" i="1"/>
  <c r="BT72" i="1"/>
  <c r="BS72" i="1"/>
  <c r="AV72" i="1"/>
  <c r="AU72" i="1"/>
  <c r="AT72" i="1"/>
  <c r="BT71" i="1"/>
  <c r="BS71" i="1"/>
  <c r="AV71" i="1"/>
  <c r="AU71" i="1"/>
  <c r="AT71" i="1"/>
  <c r="BT70" i="1"/>
  <c r="BS70" i="1"/>
  <c r="AV70" i="1"/>
  <c r="AU70" i="1"/>
  <c r="AT70" i="1"/>
  <c r="AV69" i="1"/>
  <c r="AU69" i="1"/>
  <c r="AT69" i="1"/>
  <c r="AV68" i="1"/>
  <c r="AU68" i="1"/>
  <c r="AT68" i="1"/>
  <c r="AV67" i="1"/>
  <c r="AU67" i="1"/>
  <c r="AT67" i="1"/>
  <c r="AV66" i="1"/>
  <c r="AU66" i="1"/>
  <c r="AT66" i="1"/>
  <c r="AV65" i="1"/>
  <c r="AU65" i="1"/>
  <c r="AT65" i="1"/>
  <c r="AV64" i="1"/>
  <c r="AU64" i="1"/>
  <c r="AT64" i="1"/>
  <c r="AV63" i="1"/>
  <c r="AU63" i="1"/>
  <c r="AT63" i="1"/>
  <c r="AV62" i="1"/>
  <c r="AU62" i="1"/>
  <c r="AT62" i="1"/>
  <c r="AV61" i="1"/>
  <c r="AU61" i="1"/>
  <c r="AT61" i="1"/>
  <c r="AV60" i="1"/>
  <c r="AU60" i="1"/>
  <c r="AT60" i="1"/>
  <c r="AV59" i="1"/>
  <c r="AU59" i="1"/>
  <c r="AT59" i="1"/>
  <c r="AV58" i="1"/>
  <c r="AU58" i="1"/>
  <c r="AT58" i="1"/>
  <c r="AV57" i="1"/>
  <c r="AU57" i="1"/>
  <c r="AT57" i="1"/>
  <c r="AV56" i="1"/>
  <c r="AU56" i="1"/>
  <c r="AT56" i="1"/>
  <c r="AV55" i="1"/>
  <c r="AU55" i="1"/>
  <c r="AT55" i="1"/>
  <c r="AV54" i="1"/>
  <c r="AU54" i="1"/>
  <c r="AT54" i="1"/>
  <c r="AV53" i="1"/>
  <c r="AU53" i="1"/>
  <c r="AT53" i="1"/>
  <c r="AV52" i="1"/>
  <c r="AU52" i="1"/>
  <c r="AT52" i="1"/>
  <c r="AV51" i="1"/>
  <c r="AU51" i="1"/>
  <c r="AT51" i="1"/>
  <c r="AV50" i="1"/>
  <c r="AU50" i="1"/>
  <c r="AT50" i="1"/>
  <c r="AV49" i="1"/>
  <c r="AU49" i="1"/>
  <c r="AT49" i="1"/>
  <c r="AV48" i="1"/>
  <c r="AU48" i="1"/>
  <c r="AT48" i="1"/>
  <c r="AV47" i="1"/>
  <c r="AU47" i="1"/>
  <c r="AT47" i="1"/>
  <c r="AV46" i="1"/>
  <c r="AU46" i="1"/>
  <c r="AT46" i="1"/>
  <c r="AV45" i="1"/>
  <c r="AU45" i="1"/>
  <c r="AT45" i="1"/>
  <c r="AV44" i="1"/>
  <c r="AU44" i="1"/>
  <c r="AT44" i="1"/>
  <c r="AV43" i="1"/>
  <c r="AU43" i="1"/>
  <c r="AT43" i="1"/>
  <c r="AV42" i="1"/>
  <c r="AU42" i="1"/>
  <c r="AT42" i="1"/>
  <c r="AV41" i="1"/>
  <c r="AU41" i="1"/>
  <c r="AT41" i="1"/>
  <c r="AV40" i="1"/>
  <c r="AU40" i="1"/>
  <c r="AT40" i="1"/>
  <c r="AV39" i="1"/>
  <c r="AU39" i="1"/>
  <c r="AT39" i="1"/>
  <c r="AV38" i="1"/>
  <c r="AU38" i="1"/>
  <c r="AT38" i="1"/>
  <c r="AV37" i="1"/>
  <c r="AU37" i="1"/>
  <c r="AT37" i="1"/>
  <c r="AV36" i="1"/>
  <c r="AU36" i="1"/>
  <c r="AT36" i="1"/>
  <c r="AV35" i="1"/>
  <c r="AU35" i="1"/>
  <c r="AT35" i="1"/>
  <c r="AV34" i="1"/>
  <c r="AU34" i="1"/>
  <c r="AT34" i="1"/>
  <c r="AV33" i="1"/>
  <c r="AU33" i="1"/>
  <c r="AT33" i="1"/>
  <c r="AV31" i="1"/>
  <c r="AU31" i="1"/>
  <c r="AT31" i="1"/>
  <c r="AV30" i="1"/>
  <c r="AU30" i="1"/>
  <c r="AT30" i="1"/>
  <c r="AV29" i="1"/>
  <c r="AU29" i="1"/>
  <c r="AT29" i="1"/>
  <c r="AV28" i="1"/>
  <c r="AU28" i="1"/>
  <c r="AT28" i="1"/>
  <c r="AV27" i="1"/>
  <c r="AU27" i="1"/>
  <c r="AT27" i="1"/>
  <c r="AV26" i="1"/>
  <c r="AU26" i="1"/>
  <c r="AT26" i="1"/>
  <c r="AV25" i="1"/>
  <c r="AU25" i="1"/>
  <c r="AT25" i="1"/>
  <c r="AV23" i="1"/>
  <c r="AU23" i="1"/>
  <c r="AT23" i="1"/>
  <c r="AV22" i="1"/>
  <c r="AU22" i="1"/>
  <c r="AT22" i="1"/>
  <c r="AV21" i="1"/>
  <c r="AU21" i="1"/>
  <c r="AT21" i="1"/>
  <c r="AV20" i="1"/>
  <c r="AU20" i="1"/>
  <c r="AT20" i="1"/>
  <c r="AV19" i="1"/>
  <c r="AU19" i="1"/>
  <c r="AT19" i="1"/>
  <c r="AV18" i="1"/>
  <c r="AU18" i="1"/>
  <c r="AT18" i="1"/>
  <c r="AV17" i="1"/>
  <c r="AU17" i="1"/>
  <c r="AT17" i="1"/>
  <c r="AV15" i="1"/>
  <c r="AU15" i="1"/>
  <c r="AT15" i="1"/>
  <c r="AV14" i="1"/>
  <c r="AU14" i="1"/>
  <c r="AT14" i="1"/>
  <c r="AV13" i="1"/>
  <c r="AU13" i="1"/>
  <c r="AT13" i="1"/>
  <c r="AV12" i="1"/>
  <c r="AU12" i="1"/>
  <c r="AT12" i="1"/>
  <c r="AV11" i="1"/>
  <c r="AU11" i="1"/>
  <c r="AT11" i="1"/>
  <c r="AV10" i="1"/>
  <c r="AU10" i="1"/>
  <c r="AT10" i="1"/>
  <c r="AV9" i="1"/>
  <c r="AU9" i="1"/>
  <c r="AT9" i="1"/>
  <c r="AV8" i="1"/>
  <c r="AU8" i="1"/>
  <c r="AT8" i="1"/>
  <c r="AV7" i="1"/>
  <c r="AU7" i="1"/>
  <c r="AT7" i="1"/>
  <c r="AV6" i="1"/>
  <c r="AU6" i="1"/>
  <c r="AT6" i="1"/>
  <c r="AV4" i="1"/>
  <c r="AU4" i="1"/>
  <c r="AT4" i="1"/>
  <c r="AV3" i="1"/>
  <c r="AU3" i="1"/>
  <c r="AT3" i="1"/>
  <c r="AV2" i="1"/>
  <c r="AU2" i="1"/>
  <c r="AT2" i="1"/>
</calcChain>
</file>

<file path=xl/sharedStrings.xml><?xml version="1.0" encoding="utf-8"?>
<sst xmlns="http://schemas.openxmlformats.org/spreadsheetml/2006/main" count="3543" uniqueCount="2506">
  <si>
    <t xml:space="preserve">Year </t>
  </si>
  <si>
    <t>Month</t>
  </si>
  <si>
    <t>Day</t>
  </si>
  <si>
    <t>State</t>
  </si>
  <si>
    <t>City</t>
  </si>
  <si>
    <t>Attacker Name</t>
  </si>
  <si>
    <t>Age of Perpetrator</t>
  </si>
  <si>
    <t>Race</t>
  </si>
  <si>
    <t>Gender</t>
  </si>
  <si>
    <t>White Supremacy</t>
  </si>
  <si>
    <t>Notes on White Supremacy</t>
  </si>
  <si>
    <t>White Supremacy Source</t>
  </si>
  <si>
    <t>Religion</t>
  </si>
  <si>
    <t>political affiliation or beliefs</t>
  </si>
  <si>
    <t>Total Killed</t>
  </si>
  <si>
    <t>Killed in public</t>
  </si>
  <si>
    <t>Wounded</t>
  </si>
  <si>
    <t>Suicide</t>
  </si>
  <si>
    <t>Killed by police</t>
  </si>
  <si>
    <t>&gt;=10 rounds</t>
  </si>
  <si>
    <t>&gt;=15 rounds</t>
  </si>
  <si>
    <t>Notes on high-capacity magazines</t>
  </si>
  <si>
    <t>handgun</t>
  </si>
  <si>
    <t>rifle</t>
  </si>
  <si>
    <t>shotgun</t>
  </si>
  <si>
    <t>Murders only with Handgun</t>
  </si>
  <si>
    <t>Murders only with Rifles</t>
  </si>
  <si>
    <t>Murders only with Shotguns</t>
  </si>
  <si>
    <t>All the weapons involved</t>
  </si>
  <si>
    <t>Weapon(s) used</t>
  </si>
  <si>
    <t>Handgun &amp; Rifle</t>
  </si>
  <si>
    <t>Handgun &amp; Shotgun</t>
  </si>
  <si>
    <t>All three types of Weapons</t>
  </si>
  <si>
    <t>Not a Gun Free Zone</t>
  </si>
  <si>
    <t>Mental Illness</t>
  </si>
  <si>
    <t>Males</t>
  </si>
  <si>
    <t>Females</t>
  </si>
  <si>
    <t>Females as a percent of all victims</t>
  </si>
  <si>
    <t>Males as a percent of all victims</t>
  </si>
  <si>
    <t>Location</t>
  </si>
  <si>
    <t>Summary</t>
  </si>
  <si>
    <t>Notes on Mental Health Status</t>
  </si>
  <si>
    <t>Seeing mental health care professionals prior to attack</t>
  </si>
  <si>
    <t>Notes on Weapon</t>
  </si>
  <si>
    <t>Whether they served in the military</t>
  </si>
  <si>
    <t>military info source</t>
  </si>
  <si>
    <t>How they obtained the gun(s)</t>
  </si>
  <si>
    <t>gun source</t>
  </si>
  <si>
    <t>Mental Illness details (Drugs? What is the last time to see mental health care professionals?)</t>
  </si>
  <si>
    <t>mental illness detail source</t>
  </si>
  <si>
    <t>Whether their father was in the home</t>
  </si>
  <si>
    <t>father-in-home source</t>
  </si>
  <si>
    <t>Source</t>
  </si>
  <si>
    <t>Source2</t>
  </si>
  <si>
    <t>Source3</t>
  </si>
  <si>
    <t>Connecticut</t>
  </si>
  <si>
    <t>Newington</t>
  </si>
  <si>
    <t>Matthew Beck</t>
  </si>
  <si>
    <t>White</t>
  </si>
  <si>
    <t>Male</t>
  </si>
  <si>
    <t>No mention of Religion in any news article</t>
  </si>
  <si>
    <t>No mention of political affiliation in any news article</t>
  </si>
  <si>
    <t>19-round magazine</t>
  </si>
  <si>
    <t>9mm semiautomatic handgun</t>
  </si>
  <si>
    <t>Workplace</t>
  </si>
  <si>
    <t>he is upset about his salary, has disputes with his boss</t>
  </si>
  <si>
    <t>Beck had been in and out of psychiatric hospitals and had attempted suicide several times in the past.</t>
  </si>
  <si>
    <t>a Glock semi-automatic handgun, a butcher knife and three clips containing at least 19 rounds each</t>
  </si>
  <si>
    <t>No mention of being served in the military</t>
  </si>
  <si>
    <t>Police said Beck has a gun permit in that town. Mr. Beck collected guns.</t>
  </si>
  <si>
    <t>https://murderpedia.org/male.B/b/beck-matthew.htm</t>
  </si>
  <si>
    <t>In January 1997, Matthew Beck began seeing a psychiatrist and taking medication, his father said, declining to specify the type of drugs that were prescribed. Matthew Edward Beck had in the last two years been battling a serious depression, which had hospitalized him on two occasions. But his father said today that he had thought the young man had it under control. He was taking three types of medication, his father said, and was seeing a psychiatrist, Dr. Peter Smith, in Hartford. It was under Dr. Smith's care that Matthew Beck was given a leave last October because of job-related stress, and it was with Dr. Smith's blessing that the young man decided to return to work on Feb. 25, Donald Beck said.</t>
  </si>
  <si>
    <t>https://www.nytimes.com/1998/03/09/nyregion/father-of-lottery-killer-says-son-not-a-monster.html</t>
  </si>
  <si>
    <t>had recently moved into his parents' home in Ledyard</t>
  </si>
  <si>
    <t>https://www.nytimes.com/1998/03/07/nyregion/rampage-connecticut-overview-connecticut-lottery-worker-kills-4-bosses-then.html</t>
  </si>
  <si>
    <t>http://murderpedia.org/male.B/b/beck-matthew.htm</t>
  </si>
  <si>
    <t>http://www.nytimes.com/1998/03/07/nyregion/rampage-connecticut-overview-connecticut-lottery-worker-kills-4-bosses-then.html</t>
  </si>
  <si>
    <t>http://www.vpc.org/studies/wgun980306.htm</t>
  </si>
  <si>
    <t>Arkansas</t>
  </si>
  <si>
    <t>Jonesboro</t>
  </si>
  <si>
    <t>Mitchell Scott Johnson; Andrew Douglas Golden</t>
  </si>
  <si>
    <t>13; 11</t>
  </si>
  <si>
    <t>White, White</t>
  </si>
  <si>
    <t>Male, Male</t>
  </si>
  <si>
    <t>Mitchell Johnson attended church, Christian, childhood dreams of becoming a minister</t>
  </si>
  <si>
    <t>15-round magazine</t>
  </si>
  <si>
    <t>FIE 380, .380-caliber Star semiautomatic handguns; .44 Magnum Ruger, .30-06 Remington 742, .30-caliber Universal M-1 carbine replica rifles; .38-caliber Charter Arms, .357-caliber Ruger Security Six, .38-caliber Smith &amp; Wesson revolvers; .22-caliber Double Deuce Buddie two-shot, .38-caliber Davis Industries two-shot derringers</t>
  </si>
  <si>
    <t>.30-06 Remington 742 rifle with scope; .30-caliber Universal M1 carbine replica rifle; .44 Magnum Ruger rifle</t>
  </si>
  <si>
    <t xml:space="preserve">School </t>
  </si>
  <si>
    <t>Mitchell Scott Johnson, 13, and Andrew Douglas Golden, 11, two juveniles, ambushed students and teachers as they left the school; they were apprehended by police at the scene.</t>
  </si>
  <si>
    <t>rifle, handgun</t>
  </si>
  <si>
    <t>Remington 742 .30-06 rifle, Universal .30 M1 Carbine replica, Smith &amp; Wesson .38 revolver, Double Deuce Buddie .22 two-shot derringer, Star .380 pistol, FIE .380 pistol, Ruger Security Six .357 revolver, Davis Industries .38 two-shot derringer, and a Charter Arms .38 revolver; Investigators found 22 spent shell casings in the copse of trees where the boys are believed to have ambushed the other children. Five casings were from a .30-06 rifle, which the police took from Mitchell. Fifteen were from a .30-caliber rifle they took from Andrew. They took four handguns and three rifles, including Doug Golden's favorite, "deadly accurate" deer rifle.</t>
  </si>
  <si>
    <t>On March 23, 1998, Grant (Golden) and Mitchell Scott Johnson obtained firearms and supplies from the homes of their grandfather and mother, respectively, and loaded them into a car owned by the mother of the Johnson youth. They took the weapons to woods outside the school.</t>
  </si>
  <si>
    <t>http://www.magnoliareporter.com/news_and_business/regional_news/article_a8925d8a-b172-11e9-a496-270c9084a574.html</t>
  </si>
  <si>
    <t>https://schoolshooters.info/sites/default/files/shooters_myth_stable_home_1.15.pdf</t>
  </si>
  <si>
    <t>http://en.wikipedia.org/wiki/Mitchell_Johnson_and_Andrew_Golden</t>
  </si>
  <si>
    <t>http://www.murderpedia.org/male.J/j/johnson-mitchell.htm</t>
  </si>
  <si>
    <t>http://murderpedia.org/male.G/g/golden-andrew-photos.htm</t>
  </si>
  <si>
    <t>http://www.vpc.org/studies/wgun980324.htm</t>
  </si>
  <si>
    <t>https://www.nytimes.com/1998/04/18/us/jonesboro-dazed-by-its-darkest-day.html?mtrref=www.google.com</t>
  </si>
  <si>
    <t>Colorado</t>
  </si>
  <si>
    <t>Columbine</t>
  </si>
  <si>
    <t>Eric Harris; Dylan Klebold</t>
  </si>
  <si>
    <t>17; 18</t>
  </si>
  <si>
    <t>They were white supremacists. They became obsessively interested in World War II, Nazi imagery, Adolf Hitler.</t>
  </si>
  <si>
    <t>Dylan Klebold led life of religious contradictions: Jewish/Lutheran</t>
  </si>
  <si>
    <t>Democrats, gun control advocates</t>
  </si>
  <si>
    <t>High-capacity magazines (capacity unstated)</t>
  </si>
  <si>
    <t>9mm Intratec DC-9 semiautomatic handgun; 9mm Hi-Point 995 carbine rifle; 12-gauge sawed-off Savage Stevens 311D, 12-gauge sawed-off Savage Springfield 67H pump-action shotguns</t>
  </si>
  <si>
    <t>Eric Harris, 18, and Dylan Klebold, 17, opened fire throughout Columbine High School before committing suicide.</t>
  </si>
  <si>
    <t>Eric Harris and Dylan Klebold were radically different individuals, with vastly different motives and opposite mental conditions.</t>
  </si>
  <si>
    <t>Hi-Point 995 Carbine, Savage 67H pump-action shotgun, explosives and two knives; Intratec TEC-DC9, Stevens 311D double barreled sawed-off shotgun, explosives and two knives</t>
  </si>
  <si>
    <t>Dylan's 18-year-old friend Robyn K. Anderson purchased 2 shotguns and a rifle at a gun show for Eric and Dylan, where she acted as a 3rd party buyer for them since they weren't 18 at the time and therefore not old enough to purchase the guns themselves. Dylan and Eric were there, however, and asked all the questions; Robyn just paid for the weapons. Under Colorado law at the time, an 18-year old without a felony record could legally furnish minors with rifles and shotguns. Philip Duran, Eric and Dylan's co-worker at Blackjack Pizza, introduced them 22 year old Mark Manes, a computer tech who liked guns. Mark had purchased a TEC-DC9 (also known as a TEC-9) at a gun show in August for $500 and agreed to sell it to Dylan and Eric at the same price. They paid $300 at the time and later Dylan gave the rest of the money to Phil to pay Mark with.</t>
  </si>
  <si>
    <t>http://www.acolumbinesite.com/event/event1.php</t>
  </si>
  <si>
    <t>Mr. and Mrs. Harris are particularly concerned about the mental health care provided to their son by his treating psychologist, Dr. Kevin Albert. Harris’ pyschological treatment has not been disclosed. In 1999, Harris had switched antidepressants from Zoloft to Luvox, which has been known to cause mania and attendant violence, to treat obsessive compulsive disorder and depression. Like Prozac, Paxil, Zoloft, Effexor and many others, a modern and widely prescribed type of anti-depressant drug called Selective Serotonin Reuptake Inhibitors, or SSRIs. The SSRI was found in his bloodstream during an autopsy. Dylan should have been sent immediately to a qualified psychiatrist.</t>
  </si>
  <si>
    <t>https://extras.denverpost.com/news/col0920a.htm; https://we-are-the-massacre.tumblr.com/post/100153908117/ericharrisblog-harrises-question-therapists; https://www.washingtonpost.com/opinions/there-were-too-many-warning-signs-before-columbine-to-ignore/2016/03/01/f6063bf6-df0a-11e5-8c00-8aa03741dced_story.html; https://www.ladailypost.com/content/brief-history-psychotropic-drugs-prescribed-mass-murderers; https://thoughtcatalog.com/jeremy-london/2019/09/37-mass-shooters-who-were-on-antidepressants/</t>
  </si>
  <si>
    <t>http://en.wikipedia.org/wiki/Columbine_High_School_massacre</t>
  </si>
  <si>
    <t>http://www.slate.com/news-and-politics/2018/03/republicans-say-they-will-end-house-intelligence-committees-russia-investigation.html</t>
  </si>
  <si>
    <t>http://criminalminds.wikia.com/wiki/File:Columbine_victims.jpg</t>
  </si>
  <si>
    <t>https://www.columbine-guide.com/columbine-guns</t>
  </si>
  <si>
    <t>http://www.acolumbinesite.com/weapon.php</t>
  </si>
  <si>
    <t>Georgia</t>
  </si>
  <si>
    <t>Acworth</t>
  </si>
  <si>
    <t>Mark Barton</t>
  </si>
  <si>
    <t>The letter referred twice to "Jehovah," reflecting what acquaintances and a relative described as Barton's recent attraction to the Jehovah's Witnesses and decision to leave his Baptist church.</t>
  </si>
  <si>
    <t>Unknown</t>
  </si>
  <si>
    <t>capacity unstated; After Barton's suicide, investigators found in his minivan a duffel bag stuffed with 200 rounds of ammunition and the two handguns used in the shootings -- a 9mm Glock that Barton had purchased in November 1993 and was legally registered to him, and a Colt .45-caliber handgun that was not, according to the Bureau of Alcohol, Tobacco and Firearms.</t>
  </si>
  <si>
    <t>.45-caliber Colt 1911-A1, 9mm Glock 17, .25-caliber Raven Arms MP-25 semiautomatic handguns; .22-caliber Harrington &amp; Richardson revolver</t>
  </si>
  <si>
    <t>.45-caliber Colt 1911 A-1 pistol; 9mm Glock 17 pistol</t>
  </si>
  <si>
    <t>Home/Brokerage House</t>
  </si>
  <si>
    <t>Day trader Mark O. Barton, 44, who had recently lost a substantial sum of money, went on a shooting spree through two day-trading firms. He started at the All-Tech Investment Group, where he worked, then went on to Momentum Securities. He fled and hours later, after being cornered by police outside a gas station, committed suicide. (Two days before the spree, he killed his wife and two children with a hammer.)</t>
  </si>
  <si>
    <t>His mental health continued to deteriorate and he began to suffer from severe depression and paranoid delusions.</t>
  </si>
  <si>
    <t>After Barton’s suicide, investigators found in his minivan a duffel bag stuffed with 200 rounds of ammunition and the two handguns used in the shootings – a 9mm Glock that Barton had purchased in November 1993 and was legally registered to him, and a Colt .45-caliber handgun that was not, according to the federal Bureau of Alcohol, Tobacco and Firearms. Two other handguns also were in the duffel bag – a .22-caliber H and R revolver, purchased in 1976 by Barton at a South Carolina pawnshop, and a .25-caliber Raven semiautomatic pistol, purchased in 1991 from a pawnshop in Georgia by someone other than Barton, ATF officials said. Investigators are attempting to determine how Barton came to possess the Colt .45, purchased in 1983 from a gun dealer in Richardson, Tex., by another person, whom ATF would not name.</t>
  </si>
  <si>
    <t>As a teenager, Barton began abusing hallucinogenic drugs and resultantly had several visits to the local hospitals due to accidental overdoses. Attending Clemson University and later the University of South Carolina, Barton committed a robbery in order to pay for his drug abuse; he was caught, charged for the crime, and had to undergo drug and psychiatric therapy. During an investigation in 1993, a clinical psychiatrist evaluated Barton as someone who was ''certainly capable of homicidal thought and homicidal action.''</t>
  </si>
  <si>
    <t>https://www.nytimes.com/1999/07/31/us/shootings-in-atlanta-the-overview-killer-confessed-in-a-letter-spiked-with-rage.html</t>
  </si>
  <si>
    <t>http://en.wikipedia.org/wiki/Mark_O._Barton</t>
  </si>
  <si>
    <t>http://murderpedia.org/male.B/b/barton-mark.htm</t>
  </si>
  <si>
    <t>Texas</t>
  </si>
  <si>
    <t>Fort Worth</t>
  </si>
  <si>
    <t>Larry Gene Ashbrook</t>
  </si>
  <si>
    <t>Larry Gene Ashbrook shouted anti-religious obscenities as he attacked.</t>
  </si>
  <si>
    <t>No mention of political affiliation in any news article; Although his motivation for opening fire at a church service is unclear, Asbrook was associated with hate groups such as the Ku Klux Klan and the Phineas Priests. During the shooting spree, Asbrook also called religion "bullshit".</t>
  </si>
  <si>
    <t>Three 15-round magazines</t>
  </si>
  <si>
    <t>.380-caliber AMT semi-automatic pistol; 9mm Ruger P85 semi-automatic pistol</t>
  </si>
  <si>
    <t>Church</t>
  </si>
  <si>
    <t>Larry Gene Ashbrook, 47, opened fire inside the Wedgwood Baptist Church during a prayer rally before committing suicide.</t>
  </si>
  <si>
    <t>Ruger P85 (9mm); AMT Backup (.380 ACP); Pipe bomb</t>
  </si>
  <si>
    <t>Records show that Mr. Ashbrook had a spotty education record and was in and out of the United States Navy. He enrolled in Tarrant County College in 1971, when he was 19, taking classes in remedial English, creative design, math, guitar and physical education. He served at least two stints in the Navy, the second from 1977 to 1983, said a spokesman for the Department of Veterans Affairs in Dallas. In the Navy, he was a sonar operator on a P-3 Orion plane that tracks and destroys enemy submarines.</t>
  </si>
  <si>
    <t>https://www.nytimes.com/1999/09/17/us/deaths-in-a-church-the-overview-an-angry-mystery-man-who-brought-death.html</t>
  </si>
  <si>
    <t>He bought both guns in February 1992 from licensed firearms dealers in a flea market operation called Trader's Village, just outside Forth Worth, investigators said.</t>
  </si>
  <si>
    <t>https://www.nytimes.com/1999/09/17/us/deaths-in-a-church-the-overview-an-angry-mystery-man-who-brought-death.html?campaignId=7JFJX</t>
  </si>
  <si>
    <t>Police found the Prozac bottle in Ashbrook’s Forest Hill home. FBI officials said they also found nine vials of prescription drugs for Jack Ashbrook, who died after a battle with cancer, as well as a diary in which the father documented his medication, said spokeswoman Marjorie Poch. It’s only speculation, but Larry Ashbrook may have started taking his father’s medication. The state mental health system said last week that it had no record of any contact with Ashbrook. And investigators are unsure whether he had been taking it when he killed seven people and then himself in a southwest Fort Worth church last week.</t>
  </si>
  <si>
    <t>https://ssristories.org/prozac-found-at-wedgwood-baptist-killers-house-star-telegram/; https://nypost.com/1999/09/17/church-killer-made-dads-life-hell-horrified-neighbors-hid-during-rampages/</t>
  </si>
  <si>
    <t>Nine years before the shooting, Ashbrook's mother died. This reportedly sent him into a cycle of erratic and frightening behavior. Ashbrook lived for many years with his father, Jack D. Ashbrook. Across the street from the Ashbrooks' home, neighbors said they saw Ashbrook treat his father violently but were afraid to report it.</t>
  </si>
  <si>
    <t>http://en.wikipedia.org/wiki/Larry_Gene_Ashbrook</t>
  </si>
  <si>
    <t>http://articles.latimes.com/print/1999/sep/18/news/mn-11519</t>
  </si>
  <si>
    <t>http://murderpedia.org/male.A/a/ashbrook-larry.htm</t>
  </si>
  <si>
    <t>http://www.sbclife.net/Articles/1999/11/sla2</t>
  </si>
  <si>
    <t>Hawaii</t>
  </si>
  <si>
    <t>Honolulu</t>
  </si>
  <si>
    <t>Byran Koji Uyesugi</t>
  </si>
  <si>
    <t>Asian</t>
  </si>
  <si>
    <t>9mm Glock 17 semiautomatic handgun</t>
  </si>
  <si>
    <t>Byran Koji Uyesugi, 40, a Xerox service technician, opened fire inside the building with a 9mm Glock. He fled and was later apprehended by police.</t>
  </si>
  <si>
    <t>a semi-automatic pistol</t>
  </si>
  <si>
    <t xml:space="preserve">Police said Bryan Uyesugi was the registered owner of 17 guns, including a 9mm handgun believed to have been used in this morning's shooting. The gun used in the attack was legally purchased in 1989 and was registered in Hawaii. Uyesugi was subsequently denied a permit for another handgun after a 1993 incident in which he destroyed an elevator door and was arrested for criminal property damage. </t>
  </si>
  <si>
    <t>http://archives.starbulletin.com/1999/11/02/news/story1.htmlhttp://archives.starbulletin.com/1999/11/02/news/story1.html; http://www.banhandgunsnow.org/november.html</t>
  </si>
  <si>
    <t>In 1993, he was ordered to undergo psychiatric evaluation and anger management courses after he kicked in and damaged an elevator door for which he was arrested. The psychiatrist who examined him at the time of this arrest found that Uyesugi suffered from a delusional disorder and paranoia, but found him not to be dangerous. In 1997, Uyesugi's father suggested that he see a psychiatrist. Uyesugi did not.</t>
  </si>
  <si>
    <t>https://www.independent.co.uk/news/world/honolulu-killer-was-the-loner-from-easy-street-1123344.html</t>
  </si>
  <si>
    <t>http://en.wikipedia.org/wiki/Xerox_murders</t>
  </si>
  <si>
    <t>http://murderpedia.org/male.U/u/uyesugi-byran.htm</t>
  </si>
  <si>
    <t>http://archives.starbulletin.com/2000/06/14/special/story8.html</t>
  </si>
  <si>
    <t>Florida</t>
  </si>
  <si>
    <t>Tampa</t>
  </si>
  <si>
    <t>Silvio Izquierdo-Leyva</t>
  </si>
  <si>
    <t>Hispanic</t>
  </si>
  <si>
    <t>Santeria</t>
  </si>
  <si>
    <t>Possible for one of the handguns</t>
  </si>
  <si>
    <t>capacity unstated</t>
  </si>
  <si>
    <t>9mm Lorcin semiautomatic handgun; .38-caliber Charter Arms revolver</t>
  </si>
  <si>
    <t>9mm Lorcin semi-automatic pistol; .38-caliber Charter Arms revolver</t>
  </si>
  <si>
    <t>A housekeeper opened fire inside a hotel crowded with football fans in town for a bowl game, killing four co-workers before shooting a fifth person dead as he tried to escape. The gunman then carjacked another vehicle without hurting that driver and drove a short distance before he was apprehended by police.</t>
  </si>
  <si>
    <t>two handguns</t>
  </si>
  <si>
    <t>One was a 9mm pistol he bought from the Floriland Mall flea market on Jan. 2, said police Chief Bennie Holder. The other, a .38-caliber revolver, was purchased from Nationwide Sports by an unknown person, he said.</t>
  </si>
  <si>
    <t>No mention of the perpetrator's father</t>
  </si>
  <si>
    <t>http://murderpedia.org/male.I/i/izquierdo-leyva.htm</t>
  </si>
  <si>
    <t>http://www.dc.state.fl.us/offenderSearch/detail.aspx?Page=Detail&amp;DCNumber=166641&amp;TypeSearch=AI</t>
  </si>
  <si>
    <t>Massachusetts</t>
  </si>
  <si>
    <t>Wakefield</t>
  </si>
  <si>
    <t>Michael McDermott</t>
  </si>
  <si>
    <t>60-round, large-capacity feeding device</t>
  </si>
  <si>
    <t>.32-caliber Retolaza semiautomatic handgun; AK-47 variant semiautomatic rifle; 12-gauge Winchester 1300 pump-action shotgun; .460-caliber Magnum Weatherby Mark V bolt-action rifle with scope</t>
  </si>
  <si>
    <t>12-gauge Winchester 1300 pump-action shotgun; AK-47 style semi-automatic rifle</t>
  </si>
  <si>
    <t>Michael McDermott, 42, opened fire on co-workers at Edgewater Technology and was later arrested.</t>
  </si>
  <si>
    <t>shotgun, rifle, handgun</t>
  </si>
  <si>
    <t>An AK-47 variant, a 12-gauge shotgun, and a .32 caliber pistol found on spot, but he apparently did not use the pistol.</t>
  </si>
  <si>
    <t>After graduation, McDermott signed up for a six-year hitch in the US Navy, where he joined the submarine corps and became an electrician.</t>
  </si>
  <si>
    <t>https://www.deseret.com/2001/1/5/19562078/massacre-suspect-suffered-a-breakdown-in-80s</t>
  </si>
  <si>
    <t xml:space="preserve">Dr. Alan Rothstein, who treated software engineer Michael McDermott from 1996 until a week before the Dec. 26, 2000 shootings, said Friday he diagnosed McDermott with major depression and obsessive-compulsive disorder. McDermott suffered from severe depression, paranoia and schizophrenia, and had been in psychiatric treatment for some time. To cope with his mental disorders, McDermott was prescribed several Selective Serotonin Reuptake Inhibitors, or SSRIs, designed to increase brain serotonin. Low levels of brain serotonin can lead to depression and anxiety disorders. McDermott was taking antidepressant medication, including Prozac and Trazodone, at the time of the shooting. He took some Percocets and Darvocets, together with some vodka. 
Mr. McDermott, 42, was first sent to Pembroke Hospital, a private psychiatric institution near his home south of Boston, by his psychiatrist in 1987 after he attempted suicide and suffered a ''mental breakdown,'' his parents said in an interview with The Boston Globe. Besides, McDermott has been hospitalized at least three times for severe depression. </t>
  </si>
  <si>
    <t>https://www.seacoastonline.com/article/20020413/NEWS/304139988; https://www.nytimes.com/2001/01/14/us/gun-control-laws-concerning-the-mentally-ill-are-faulted.html; https://www.sfgate.com/health/article/Prozac-Defense-Considered-by-Lawyer-in-2718591.php; https://ssristories.org/suspect-in-wakefield-murders-was-taking-drugs-for-depression-boston-herald/; https://www.nytimes.com/2002/04/13/us/defendant-in-office-killings-says-he-studied-faking-mental-illness.html; https://www.govinfo.gov/content/pkg/USCOURTS-mad-1_09-cv-11992/pdf/USCOURTS-mad-1_09-cv-11992-0.pdf</t>
  </si>
  <si>
    <t>http://en.wikipedia.org/wiki/Wakefield_massacre</t>
  </si>
  <si>
    <t>http://articles.latimes.com/print/2000/dec/27/news/mn-5098</t>
  </si>
  <si>
    <t>http://articles.courant.com/2000-12-28/news/0012280810_1_edgewater-technology-wakefield-happy-time</t>
  </si>
  <si>
    <t>https://www.cbsnews.com/news/murder-charges-in-workplace-shooting/</t>
  </si>
  <si>
    <t>https://www.nytimes.com/2000/12/27/us/7-die-in-rampage-at-company-co-worker-of-victims-arrested.html</t>
  </si>
  <si>
    <t>William Baker</t>
  </si>
  <si>
    <t>Black</t>
  </si>
  <si>
    <t>a fully automatic AK-47 assault rifle; a snubnose, .38-caliber police special revolver; a Remington 12 gauge shotgun, and a .30-caliber Winchester hunting rifle with scope</t>
  </si>
  <si>
    <t>Fired employee William D. Baker, 66, opened fire at his former Navistar workplace before committing suicide.</t>
  </si>
  <si>
    <t>Recovered from Baker's body were four guns: a fully automatic AK-47 assault rifle; a snubnose, .38-caliber police special revolver; a Remington 12 gauge shotgun, and a .30-caliber Winchester hunting rifle with scope. Though he took four guns into the plant, Baker used just two, Scavo said -- an assault rifle with a 12-round clip and a .38 special revolver.</t>
  </si>
  <si>
    <t>William D. Baker had a valid gun owner's identification card even though he was a convicted felon. He had been issued a renewal of his firearms owner identification card on May 8, 1998, two weeks before he was convicted of criminal sexual assault. It appears most of his guns were purchased legally. Baker bought his Remington 870 shotgun and Marlin 30-30 rifle at a Glen Ellyn gun store in December 1993. NBC 5 has learned that the revolver he used to kill himself and one of his victims was purchased legally in Lincolnwood in 1974. Still being traced is an SKS 1954 R, a soviet assault rifle similar to an AK-47. Chief Vito R. Scavo of the Melrose Park police said Mr. Baker should have turned over the firearms after his felony arrest in 1995.</t>
  </si>
  <si>
    <t>https://www.washingtonpost.com/archive/politics/2001/02/07/ill-shooter-had-gun-owner-id-was-a-felon/51353d19-8945-4702-8292-13859bab3d10/; https://www.nytimes.com/2001/02/07/us/gunman-s-life-came-undone-in-years-before-the-shootings.html</t>
  </si>
  <si>
    <t>http://abcnews.go.com/US/story?id=94177</t>
  </si>
  <si>
    <t>http://articles.chicagotribune.com/2001-02-06/news/0102060231_1_wound-engines-gunshot</t>
  </si>
  <si>
    <t>http://murderpedia.org/male.B/b/baker-william.htm</t>
  </si>
  <si>
    <t>http://www.cnn.com/2001/US/02/07/plant.shootings/</t>
  </si>
  <si>
    <t>Indiana</t>
  </si>
  <si>
    <t>South Bend</t>
  </si>
  <si>
    <t>William Lockey</t>
  </si>
  <si>
    <t>12-gauge sawed-off shotgun; .22-caliber rifle</t>
  </si>
  <si>
    <t>A man shot four co-workers to death at an aircraft parts plant Friday, then fired at police from a stolen company van during a high-speed chase that ended with him killing himself.</t>
  </si>
  <si>
    <t>According to Simmons, Lockey served several years in the Ionia, Mich., penitentiary under a mental "hold," before being determined healthy enough to be released. Others believe he was held in Coldwater, Mich., which was a mental health facility at that time, but is now a prison.</t>
  </si>
  <si>
    <t>shotgun, rifle</t>
  </si>
  <si>
    <t>a shotgun, a rifle and a bandolier stuffed with ammunition</t>
  </si>
  <si>
    <t>Ownership of both the rifle and the shotgun was traced to Lockey, Swanson said.</t>
  </si>
  <si>
    <t>https://www.southbendtribune.com/news/local/archive-employee-kills-four-at-south-bend-factory/article_aed78cba-ee2d-11e2-ad09-0019bb30f31a.html</t>
  </si>
  <si>
    <t>Lockey was determined to be mentally ill and remained at the Michigan State Mental Hospital in Ionia until a judge determined on Aug. 10, 1971, that he could be released.</t>
  </si>
  <si>
    <t>https://www.ourmidland.com/news/article/Gunman-had-history-of-mental-illness-7103532.php</t>
  </si>
  <si>
    <t>https://accesswdun.com/article/2002/3/202730</t>
  </si>
  <si>
    <t>https://bloximages.newyork1.vip.townnews.com/southbendtribune.com/content/tncms/assets/v3/editorial/b/ee/bee6c21e-ee33-11e2-8743-0019bb30f31a/51e5734334c30.pdf.pdf</t>
  </si>
  <si>
    <t>https://www.southbendtribune.com/news/local/archive-police-recall-s-incident-with-lockey/article_aa36b908-ee30-11e2-8e04-0019bb30f31a.html</t>
  </si>
  <si>
    <t>Alabama</t>
  </si>
  <si>
    <t>Huntsville</t>
  </si>
  <si>
    <t>Emanuel Burl Patterson</t>
  </si>
  <si>
    <t>9mm semi-automatic pistol</t>
  </si>
  <si>
    <t>at a temporary employment agency</t>
  </si>
  <si>
    <t>A man looking for work opened fire at a temporary employment agency in an argument over a CD player, killing four fellow job-seekers and wounding a fifth.</t>
  </si>
  <si>
    <t>A man accused of murdering four people at a day-labor office earlier this week has mental problems and was once committed for treatment.</t>
  </si>
  <si>
    <t>No mention of how the perpetrator obtained the gun</t>
  </si>
  <si>
    <t>Simpson said Patterson was committed for mental treatment in New York City "several years ago for some period of time."</t>
  </si>
  <si>
    <t>https://www.myplainview.com/news/article/Lawyer-Ala-Suspect-Has-Mental-Problems-9091400.php</t>
  </si>
  <si>
    <t>http://www.nytimes.com/2003/02/26/us/gunman-kills-four-at-alabama-job-agency.html</t>
  </si>
  <si>
    <t>http://murderpedia.org/male.P/p/patterson-emanuel.htm</t>
  </si>
  <si>
    <t>Mississippi</t>
  </si>
  <si>
    <t>Meridian</t>
  </si>
  <si>
    <t>Doug Williams</t>
  </si>
  <si>
    <t>Williams professed to be a Christian.</t>
  </si>
  <si>
    <t>No mention of political affiliation in any news article; Many claimed that the shooting was racially motivated – according to one co-worker Williams once threatened to “kill me a bunch of n*ggers” – others simply said that he was "mad at the world"</t>
  </si>
  <si>
    <t>.45-caliber Ruger P90 semiautomatic handgun; .22-caliber rifle with scope, .223-caliber Ruger Mini-14 rifle; 12-gauge Winchester 1300 shotgun; .22 Magnum derringer</t>
  </si>
  <si>
    <t>12-gauge shotgun</t>
  </si>
  <si>
    <t>Assembly line worker Douglas Williams, 48, opened fire at his Lockheed Martin workplace in a racially motivated attack before committing suicide.</t>
  </si>
  <si>
    <t>Williams's cousin described him as being depressed.</t>
  </si>
  <si>
    <t>On Monday, Mr. Williams, 48, told his father he was ticked off that he would have to attend an ethics and sensitivity training course the next morning, the authorities say.</t>
  </si>
  <si>
    <t>https://www.nytimes.com/2003/07/10/us/factory-killer-had-a-known-history-of-anger-and-racial-taunts.html</t>
  </si>
  <si>
    <t>http://en.wikipedia.org/wiki/Lockheed_Martin_shooting</t>
  </si>
  <si>
    <t>http://murderpedia.org/male.W/w/williams-doug.htm</t>
  </si>
  <si>
    <t>https://www.foxnews.com/story/gunman-slays-five-commits-suicide-at-mississippi-aircraft-plant</t>
  </si>
  <si>
    <t>Illinois</t>
  </si>
  <si>
    <t>Chicago</t>
  </si>
  <si>
    <t>Salvador Tapia Solis</t>
  </si>
  <si>
    <t>.380-caliber Walther PP pistol</t>
  </si>
  <si>
    <t>at an auto parts company</t>
  </si>
  <si>
    <t>A man who was fired from his job at an auto parts company six months ago returned Wednesday with a handgun and shot six former co-workers, killing them all, authorities said. He then waged a gunbattle with police before a SWAT team member fatally wounded him. Salvador Tapia, 36, who had been arrested a dozen times on weapons, assault and other charges, died after being transported to a hospital, police said. Four of his victims died at the scene - slain among a maze of engine parts, crates and 55-gallon drums.</t>
  </si>
  <si>
    <t>a semi-automatic handgun</t>
  </si>
  <si>
    <t>http://murderpedia.org/male.T/t/tapia-salvador.htm</t>
  </si>
  <si>
    <t>http://www.ncpublicschools.org/docs/cfss/law-enforcement/active-shooter.pdf</t>
  </si>
  <si>
    <t>Missouri</t>
  </si>
  <si>
    <t>Kansas City</t>
  </si>
  <si>
    <t>Elijah Brown</t>
  </si>
  <si>
    <t>The 21-year-old meatpacking plant worker used two handguns to shoot seven co-workers, killing five of them, then killed himself.</t>
  </si>
  <si>
    <t>http://legacy.sandiegouniontribune.com/uniontrib/20040704/news_1n4shoot.html</t>
  </si>
  <si>
    <t>https://www.cbsnews.com/news/sixth-death-in-kc-rampage/</t>
  </si>
  <si>
    <t>KANSAS CITY SHOOTER 'ACTED WITH PURPOSE' PLANT WORKER SHOT 7; KILLED 5, THEN HIMSELF</t>
  </si>
  <si>
    <t>Wisconsin</t>
  </si>
  <si>
    <t>Birchwood</t>
  </si>
  <si>
    <t>Chai Soua Vang</t>
  </si>
  <si>
    <t>Shaman</t>
  </si>
  <si>
    <t>20-round magazine</t>
  </si>
  <si>
    <t>7.62mm SKS AK-47 style semi-automatic rifle</t>
  </si>
  <si>
    <t>Forest(on a hunting trip)</t>
  </si>
  <si>
    <t>Vang, a six-year veteran of the California National Guard, shot eight people while on a hunting trip in northern Wisconsin on November 21, 2004; six were killed and two were wounded.</t>
  </si>
  <si>
    <t>Have disputes</t>
  </si>
  <si>
    <t>a black Saiga Rifle chambered in 7.62×39mm</t>
  </si>
  <si>
    <t>Chai Vang spent six years in the California National Guard, earning a sharpshooter's badge.</t>
  </si>
  <si>
    <t>https://murderpedia.org/male.V/v/vang-chai-soua.htm</t>
  </si>
  <si>
    <t>Vang has gotten his hunting license since 1990.</t>
  </si>
  <si>
    <t>https://www.latimes.com/archives/la-xpm-2005-sep-16-na-hunter16-story.html</t>
  </si>
  <si>
    <t>He had no prior criminal record nor mental health problems.</t>
  </si>
  <si>
    <t>https://chippewa.com/news/chai-soua-vang-s-relatives-remember-him-as-role-model/article_d65bdac2-55b2-5422-b9ee-7b8530dac0b9.html</t>
  </si>
  <si>
    <t>Family moves to a city in Thailand and then to a refugee camp after Vang's father, Cher Vang, an infantry soldier, helps U.S. forces block the Ho Chi Minh Trail during the Vietnam War. Chai Vang's father died four years ago.</t>
  </si>
  <si>
    <t>http://murderpedia.org/male.V/v/vang-chai-soua.htm</t>
  </si>
  <si>
    <t>https://en.wikipedia.org/wiki/Chai_Vang</t>
  </si>
  <si>
    <t>Ohio</t>
  </si>
  <si>
    <t>Columbus</t>
  </si>
  <si>
    <t>Nathan Gale</t>
  </si>
  <si>
    <t>capacity unstated; Ohio nightclub shooter had 35 rounds when he was killed</t>
  </si>
  <si>
    <t>9mm Beretta 92FS semiautomatic handgun</t>
  </si>
  <si>
    <t>Heavy metal band Pantera's concert</t>
  </si>
  <si>
    <t>Nathan Gale, 25, possibly upset about the breakup of Pantera, gunned down former Pantera guitarist Dimebag Darrell and three others at a Damageplan show before a police officer fatally shot Gale.</t>
  </si>
  <si>
    <t>The murder often showed signs of mental instability</t>
  </si>
  <si>
    <t>a 9 mm Beretta 92F pistol</t>
  </si>
  <si>
    <t xml:space="preserve">In February 2002, Gale enlisted in the United States Marine Corps. Nathan Gale, was released from the Marines in 2003 after the military diagnosed the disorder. </t>
  </si>
  <si>
    <t>https://en.wikipedia.org/wiki/Columbus_nightclub_shooting; https://www.cbsnews.com/news/mom-of-concert-killer-he-was-sick/</t>
  </si>
  <si>
    <t>Mary Clark, the mother of Nathan Gale, said she bought the 9 mm semiautomatic handgun used in the shooting for her son, before he was diagnosed, because she was proud of his military service.</t>
  </si>
  <si>
    <t>https://www.cbsnews.com/news/mom-of-concert-killer-he-was-sick/</t>
  </si>
  <si>
    <t>http://murderpedia.org/male.G/g/gale-nathan.htm</t>
  </si>
  <si>
    <t>http://www.mtv.com/news/1494653/dimebag-darrell-four-others-killed-in-ohio-concert-shooting/</t>
  </si>
  <si>
    <t>http://www.chadleephotography.com/dimebag-darrell-10-years-gone-december-8-2104/</t>
  </si>
  <si>
    <t>Brookfield</t>
  </si>
  <si>
    <t>Terry Ratzmann</t>
  </si>
  <si>
    <t>Christian. Regular churchgoer “people with whom he had worshiped for years at the Living Church of God,” not a very orthodox Christian church</t>
  </si>
  <si>
    <t>Two 13-round magazines</t>
  </si>
  <si>
    <t>9mm Beretta semiautomatic handgun</t>
  </si>
  <si>
    <t>Living Church of God member Terry Michael Ratzmann, 44, opened fire at a church meeting at a Sheraton hotel before committing suicide.</t>
  </si>
  <si>
    <t>a 9mm Beretta handgun</t>
  </si>
  <si>
    <t>The handgun used in the shooting was legally acquired.</t>
  </si>
  <si>
    <t>https://rationalwiki.org/wiki/Living_Church_of_God_shooting</t>
  </si>
  <si>
    <t>https://murderpedia.org/male.R/r/ratzmann-terry.htm; https://www.cbsnews.com/news/church-police-probe-7-murders/</t>
  </si>
  <si>
    <t>http://murderpedia.org/male.R/r/ratzmann-terry.htm</t>
  </si>
  <si>
    <t>https://en.wikipedia.org/wiki/Terry_Ratzmann</t>
  </si>
  <si>
    <t>http://articles.chicagotribune.com/2005-03-17/news/0503170230_1_herbert-w-armstrong-terry-ratzmann-living-church</t>
  </si>
  <si>
    <t>Minnesota</t>
  </si>
  <si>
    <t>Red Lake</t>
  </si>
  <si>
    <t>Jeffrey Weise</t>
  </si>
  <si>
    <t>American Indian</t>
  </si>
  <si>
    <t>.40-caliber Glock 23, .22-caliber Ruger semiautomatic handguns; 12-gauge Remington 870 shotgun</t>
  </si>
  <si>
    <t>.40-caliber Glock 23 pistol; 12-gauge Remington 870 pump-action shotgun; .22-caliber Ruger MK II pistol</t>
  </si>
  <si>
    <t>Home/School</t>
  </si>
  <si>
    <t>Jeffrey Weise, 16, murdered his grandfather, who was a police officer, and grandfather's girlfriend. Weise then drove his grandfather's squad car to Red Lake Senior High School and opened fire on the reservation campus, killing another seven people before committing suicide.</t>
  </si>
  <si>
    <t>He was under treatment for depression, and had been prescribed Prozac as an anti-depressant.</t>
  </si>
  <si>
    <t>Glock 23 .40 caliber pistol; Ruger MK II .22 caliber pistol; Remington 870 12 gauge shotgun</t>
  </si>
  <si>
    <t>It is not known how Weise got the pistol to shot his grandfather, but he is believed to have possessed it for as long as a year before the shooting. Weise then stole Lussier's two police-issue weapons, a 9 mm Glock and pump-action shotgun.</t>
  </si>
  <si>
    <t>https://www.twincities.com/2013/09/25/weise-planned-a-far-more-lethal-assault/</t>
  </si>
  <si>
    <t xml:space="preserve">Mr. Weise was under treatment for depression and he began taking the antidepressant Prozac after a suicide attempt. Since his suicide attempt and 72-hour hospitalization a year ago, Mr. Weise had seemed to be improving, and he was receiving mental health counseling and a doctor's care at the medical center on the reservation. His medication had increased a few weeks before the shootings. Jeff Weise had been prescribed 60MG daily of Prozac, which is triple the average daily dose for adults. </t>
  </si>
  <si>
    <t>https://www.nytimes.com/2005/03/26/us/family-wonders-if-prozac-prompted-school-shootings.html; https://web.archive.org/web/20130318022256/http://news.minnesota.publicradio.org/features/2005/03/25_helmsm_prozacfolo/; https://thoughtcatalog.com/jeremy-london/2019/09/37-mass-shooters-who-were-on-antidepressants/</t>
  </si>
  <si>
    <t>http://en.wikipedia.org/wiki/Red_Lake_massacre</t>
  </si>
  <si>
    <t>https://www.mprnews.org/story/2015/03/18/red-lake-victims</t>
  </si>
  <si>
    <t>California</t>
  </si>
  <si>
    <t xml:space="preserve">Goleta </t>
  </si>
  <si>
    <t>Jennifer San Marco</t>
  </si>
  <si>
    <t>Female</t>
  </si>
  <si>
    <t>9mm Smith &amp; Wesson 915 semiautomatic handgun</t>
  </si>
  <si>
    <t>Former postal worker Jennifer Sanmarco, 44, shot dead a former neighbor then drove to the mail processing plant where she used to work. Inside, she opened fire, killing six employees before committing suicide.</t>
  </si>
  <si>
    <t>S&amp;W Model 910 (9x19mm)</t>
  </si>
  <si>
    <t>San Marco had previously worked as a dispatcher for the Santa Barbara Police Department in the mid-1990s, a job for which she underwent a background check and psychological evaluation.</t>
  </si>
  <si>
    <t>https://www.cbsnews.com/news/postal-shooters-bizarre-behavior/</t>
  </si>
  <si>
    <t>San Marco bought the 15-round, 9 mm Smith &amp; Wesson model 915 last August from a pawn shop in Grants, N.M., and an unspecified amount of ammunition from a pawn shop in Gallup, N.M., Raney said. She cleared the required background check and picked up the gun two days later. The gun originally was purchased by another person in San Jose and later sold to the pawn shop, Raney said.</t>
  </si>
  <si>
    <t>https://www.independent.com/2013/01/31/goleta-postal-murders/; http://www.nbcnews.com/id/11167920/ns/us_news-crime_and_courts/t/postal-killer-believed-she-was-target-plot/#.XdL_yjL0kUs</t>
  </si>
  <si>
    <t>In 2001, deputies were called to remove Sanmarco from her workplace because she was behaving irrationally. Neither the Sheriff’s Department nor the Postal Service offered details of her behavior, but Sanmarco was involuntarily placed in Vista del Mar, a Ventura mental hospital, for 72 hours. The writings in Sanmarco’s home in Milan, N.M., showed that she believed deputies, her former co-workers and “a local medical facility” were plotting against her, Raney said at a news release. Investigators believe that Sanmarco was alluding to her detention at Vista del Mar in 2001. She was placed on a medical disability for psychological reasons and later quit her part-time job as a postal clerk, officials have said.</t>
  </si>
  <si>
    <t>http://murderpedia.org/female.S/s/san-marco-jennifer.htm</t>
  </si>
  <si>
    <t>https://en.wikipedia.org/wiki/Goleta_postal_facility_shootings</t>
  </si>
  <si>
    <t>https://www.denverpost.com/2006/02/01/death-toll-at-8-in-rampage-by-former-postal-worker/</t>
  </si>
  <si>
    <t>Washington</t>
  </si>
  <si>
    <t xml:space="preserve">Seattle </t>
  </si>
  <si>
    <t>Kyle Aaron HUFF</t>
  </si>
  <si>
    <t>.40-caliber Ruger, one other semiautomatic handgun; Bushmaster XM15 E2S semiautomatic rifle; 12-gauge Winchester Defender pump-action shotgun with extended tube and pistol grip</t>
  </si>
  <si>
    <t>.40-caliber Ruger P-94 pistol; 12-gauge Winchester Defender 1300 pump-action shotgun with a pistol grip</t>
  </si>
  <si>
    <t>House</t>
  </si>
  <si>
    <t>Kyle Aaron Huff, 28, opened fire at a rave afterparty in the Capitol Hill neighborhood of Seattle before committing suicide.</t>
  </si>
  <si>
    <t>Police were unable to find any record that he had been treated for mental illness or was on psychiatric medication.</t>
  </si>
  <si>
    <t>shotgun, handgun</t>
  </si>
  <si>
    <t xml:space="preserve">Winchester 1300 Defender shotgun and Ruger P944 .40-caliber handgun; Detectives recovered 8 fired shotgun shells and five fired handgun casings, suggesting that Huff fired his shotgun at least 8 times, not including his final shot, and his handgun at least 5 times. </t>
  </si>
  <si>
    <t>According to the police report the shotgun and the pistol had been purchased at separate sporting good shops in Kalispell, Mont. The weapons had been confiscated by police in Montana when Huff was arrested in July 2000 on charges of criminal mischief, Dial said. But they were later returned to Huff through his attorney. In 2000, Kyle Huff was arrested on suspicion of a felony criminal-mischief charge and spent some time in the Flathead County Jail for the vandalism of the artwoork moose. He eventually pleaded guilty to a misdemeanor, paid a $761.35 fine and wrote a letter of apology. The reduced charge meant that he was not legally barred from possessing firearms.</t>
  </si>
  <si>
    <t>https://web.archive.org/web/20060427160756/http://seattletimes.nwsource.com/html/localnews/2002893027_webshooter27.html</t>
  </si>
  <si>
    <t>https://www.seattleweekly.com/news/epilogue-to-a-tragedy/</t>
  </si>
  <si>
    <t>http://murderpedia.org/male.H/h/huff-kyle.htm</t>
  </si>
  <si>
    <t>https://en.wikipedia.org/wiki/Capitol_Hill_massacre</t>
  </si>
  <si>
    <t>https://alchetron.com/Capitol-Hill-massacre</t>
  </si>
  <si>
    <t>Pennsylvania</t>
  </si>
  <si>
    <t>Nickel Mines</t>
  </si>
  <si>
    <t>Charles Carl Roberts IV</t>
  </si>
  <si>
    <t>Though not Amish, he and his family seemed as deeply Christian as any in this rural area of Lancaster County.</t>
  </si>
  <si>
    <t>https://www.nytimes.com/2006/10/03/us/04amishcnd.html</t>
  </si>
  <si>
    <t>capacity unstated; with a 9 mm handgun, 12 gauge shotgun, .30-06 bolt-action rifle, about 600 rounds of ammunition, cans of black powder, a stun gun, two knives, a change of clothes, an apparent truss board and a box containing a hammer, hacksaw, pliers, wire, screws, bolts and tape</t>
  </si>
  <si>
    <t>Springfield semiautomatic handgun; .30-06 Ruger bolt-action rifle; 12-gauge Browning pump-action shotgun</t>
  </si>
  <si>
    <t>12-gauge Browning shotgun; 9mm Springfield Arms semi-automatic pistol</t>
  </si>
  <si>
    <t>Charles Carl Roberts, 32, shot 10 young girls in a one-room schoolhouse in Bart Township, killing 5, before taking his own life.</t>
  </si>
  <si>
    <t>Springfield XD 9mm handgun; Browning BPS 12 gauge pump-action shotgun; Ruger .30-06 bolt-action rifle; Mr. Roberts began shooting, aiming the handgun and a shotgun at the children as they stood lined in front of the room. He armed himself with a 9mm semiautomatic pistol, a 12-gauge shotgun and a rifle, along with a bag of about 600 rounds of ammunition, two cans of smokeless powder, two knives and a stun gun on his belt</t>
  </si>
  <si>
    <t>Roberts had planned the attack meticulously, Miller said, and was "extremely organized." Among the items Roberts had listed: bullets, gun, binoculars, candle, earplugs, wrenches, nails, eye bolts and KY Jelly. He began purchasing items on his checklist at a local Amish-run hardware store six days earlier.</t>
  </si>
  <si>
    <t>https://www.washingtonpost.com/archive/politics/2006/10/04/death-toll-in-attack-at-amish-school-rises-to-5-span-classbankheadpa-killer-had-prepared-for-long-siegespan/54e6d98c-8be3-48ba-b74c-ab3d4742ab89/</t>
  </si>
  <si>
    <t xml:space="preserve">Mr. Roberts had no criminal record or history of psychiatric illness. </t>
  </si>
  <si>
    <t>https://www.nytimes.com/2006/10/03/us/04amishcnd.html; https://www.independent.co.uk/news/world/americas/loss-of-infant-child-and-guilt-from-past-sex-crimes-hint-at-motive-for-amish-killings-418633.html</t>
  </si>
  <si>
    <t>Charles was born in Lancaster, Pennsylvania to his father Chuck, a retired police officer who became a taxi driver for the Amish community, and his mother Terri.</t>
  </si>
  <si>
    <t>http://en.wikipedia.org/wiki/Amish_school_shooting</t>
  </si>
  <si>
    <t>http://www.nytimes.com/2006/10/03/us/03amish.html?pagewanted=all&amp;_r=0</t>
  </si>
  <si>
    <t>https://en.wikipedia.org/wiki/West_Nickel_Mines_School_shooting</t>
  </si>
  <si>
    <t>http://www.nytimes.com/2006/10/03/us/03amish.html</t>
  </si>
  <si>
    <t>http://abcnews.go.com/US/amish-school-shooters-widow-marie-monville-remembers-tragedy/story?id=20417790</t>
  </si>
  <si>
    <t>Utah</t>
  </si>
  <si>
    <t>Salt Lake City</t>
  </si>
  <si>
    <t>Sulejman Talovic</t>
  </si>
  <si>
    <t>Muslim</t>
  </si>
  <si>
    <t>Islamic Extremism</t>
  </si>
  <si>
    <t>Mossberg Maverick 88 Field shotgun; .38-caliber Smith &amp; Wesson M36 revolver</t>
  </si>
  <si>
    <t>Mossberg Maverick Arms M88 shotgun with a pistol grip; .38 Special Smith &amp; Wesson M36 revolver</t>
  </si>
  <si>
    <t>Mall</t>
  </si>
  <si>
    <t>Sulejman Talović, 18, rampaged through the shopping center until he was shot dead by police.</t>
  </si>
  <si>
    <t>Available information indicates that Talovic was socially isolated and may have suffered from mental health issues, that he was using marijuana and possibly other drugs in the months prior to the attack.</t>
  </si>
  <si>
    <t>a pump-action shotgun, a 38-caliber handgun, and a backpack full of extra ammunition during the shooting</t>
  </si>
  <si>
    <t>They say Talovic asked Mackenzie Hunter for help getting a gun. Federal prosecutors say Hunter then contacted Brenden Brown, who had the handgun. The two allegedly arranged to sell the gun to Talovic at a fast food restaurant in Salt Lake City. It happened sometime between June 16 and July 28 of last year, when Talovic was 17-years-old. Hill, who works at Sportsman's Fast Cash Pawn in West Valley, allegedly sold Talovic a pistol grip shotgun on November 13 and failed to keep a record of the transaction. Because the firearm had a pistol grip, it is not classified as a rifle or a shotgun, and therefore cannot be legally sold to someone under 21.</t>
  </si>
  <si>
    <t>https://www.ksl.com/article/1232158/several-people-charged-in-probe-of-guns-used-in-trolley-square-shooting</t>
  </si>
  <si>
    <t>http://en.wikipedia.org/wiki/Trolley_Square_shooting</t>
  </si>
  <si>
    <t>http://www.foxnews.com/story/2007/02/13/gunman-kills-5-in-shooting-spree-at-salt-lake-city-mall-before-being-killed-by/</t>
  </si>
  <si>
    <t>https://www.ksl.com/index.php?sid=2410704&amp;nid=481</t>
  </si>
  <si>
    <t>Gunman reportedly stalked mall before mass killing</t>
  </si>
  <si>
    <t>Virginia</t>
  </si>
  <si>
    <t>Blacksburg</t>
  </si>
  <si>
    <t>Seung-Hui Cho</t>
  </si>
  <si>
    <t>Cho was born in South Korea and was a legal resident alien of the United States, which is not allowed to vote in Virginia.</t>
  </si>
  <si>
    <t>15-round magazines</t>
  </si>
  <si>
    <t>9mm Glock 19, .22-caliber Walther P22 semiautomatic handguns</t>
  </si>
  <si>
    <t>9mm Glock 19 pistol; .22-caliber Walther P22 pistol</t>
  </si>
  <si>
    <t>School</t>
  </si>
  <si>
    <t>Virginia Tech student Seung-Hui Cho, 23, opened fire on his school's campus before committing suicide.</t>
  </si>
  <si>
    <t>Glock 19 pistol; Walther P22 pistol</t>
  </si>
  <si>
    <t>The two handguns that took 33 lives at Virginia Tech on April 16 were bought by the book – as it was written then. Seung-Hui Cho ordered the first gun – a .22-caliber Walther – on Feb. 2, 2007, online at www.thegunsource.com. The Web site is run by TGSCOM, the same company that sold two Glock magazines to the ex-student who killed five on the Northern Illinois campus last month. Cho had the Walther shipped to a Blacksburg pawnbroker. All the required steps were taken. No red flags turned up. Following Virginia's one-handgun-a-month law, Cho waited until March 13 to pick out a 9 mm Glock 19 at Roanoke Firearms. Again, he passed the background check. In 2005, a community services board had declared Cho "an imminent danger to self or others," and a judge ordered him into an outpatient mental treatment program. But Cho's court order was never submitted to either the state or federal databases used for background checks.</t>
  </si>
  <si>
    <t>Seung Hui Cho [Marriage intact; no known dysfunction]</t>
  </si>
  <si>
    <t>http://en.wikipedia.org/wiki/Virginia_Tech_massacre</t>
  </si>
  <si>
    <t>http://en.wikipedia.org/wiki/Seung-Hui_Cho</t>
  </si>
  <si>
    <t>https://www.politico.com/story/2013/04/gun-control-high-capacity-gun-magazines-090185</t>
  </si>
  <si>
    <t>http://www.fairfaxunderground.com/forum/read/2/2531950.html</t>
  </si>
  <si>
    <t>Tyler James Peterson</t>
  </si>
  <si>
    <t>AR-15 SWAT semiautomatic rifle</t>
  </si>
  <si>
    <t>Apartment</t>
  </si>
  <si>
    <t>Off-duty sheriff's deputy Tyler Peterson, 20, opened fire inside an apartment after an argument at a homecoming party. He fled the scene and later committed suicide.</t>
  </si>
  <si>
    <t>No psychological screening was performed in his hiring.</t>
  </si>
  <si>
    <t>https://en.wikipedia.org/wiki/Crandon_shooting</t>
  </si>
  <si>
    <t>The rifle used in the shootings is the type used by the sheriff's department. It could be his SWAT assault rifle.</t>
  </si>
  <si>
    <t>https://www.twincities.com/2008/02/07/report-details-off-duty-deputys-killing-rampage-in-crandon/</t>
  </si>
  <si>
    <t>https://www.latimes.com/archives/la-xpm-2007-oct-09-na-crandon9-story.html</t>
  </si>
  <si>
    <t>Marriage intact</t>
  </si>
  <si>
    <t>https://www.latimes.com/archives/la-xpm-2008-jun-08-na-crandon8-story.html</t>
  </si>
  <si>
    <t>http://murderpedia.org/male.P/p/peterson-tyler.htm</t>
  </si>
  <si>
    <t>http://behindthebluewall.blogspot.com/2010/04/wi-after-deputy-tyler-peterson-killed.html</t>
  </si>
  <si>
    <t>Gunman in Rampage Had Been Certified to Be an Officer, State Authorities Say</t>
  </si>
  <si>
    <t>Nebraska</t>
  </si>
  <si>
    <t>Omaha</t>
  </si>
  <si>
    <t>Robert A. Hawkins</t>
  </si>
  <si>
    <t>Two 30-round magazines taped together</t>
  </si>
  <si>
    <t>WASR-10 Century Arms semiautomatic rifle</t>
  </si>
  <si>
    <t>Robert A. Hawkins, 19, opened fire inside Westroads Mall before committing suicide.</t>
  </si>
  <si>
    <t>AKM 7.62×39mm semi-automatic rifle</t>
  </si>
  <si>
    <t>In the summer of 2007, Hawkins tried to enlist in the U.S. Army but was turned down on account of his mental health record.</t>
  </si>
  <si>
    <t>http://edition.cnn.com/2007/US/12/06/omaha.shooting/</t>
  </si>
  <si>
    <t>The semiautomatic rifle he used was stolen from his stepfather's house.</t>
  </si>
  <si>
    <t>https://www.reuters.com/article/us-shooting-nebraska/omaha-massacre-unlikely-to-alter-gun-laws-idUSN0564256720071207</t>
  </si>
  <si>
    <t>http://en.wikipedia.org/wiki/Westroads_Mall_shooting</t>
  </si>
  <si>
    <t>http://murderpedia.org/male.H/h/hawkins-robert-victims.htm</t>
  </si>
  <si>
    <t>http://murderpedia.org/male.H/h/hawkins-robert.htm</t>
  </si>
  <si>
    <t>9 dead in gun rampage at shopping mall</t>
  </si>
  <si>
    <t>Kirkwood</t>
  </si>
  <si>
    <t>Charles Lee Thornton</t>
  </si>
  <si>
    <t>Christian</t>
  </si>
  <si>
    <t>.40-caliber Smith &amp; Wesson semiautomatic handgun; .44 Magnum Smith &amp; Wesson Model 29 revolver</t>
  </si>
  <si>
    <t>.40-caliber Smith &amp; Wesson semi-automatic pistol; .44-caliber Magnum Smith &amp; Wesson revolver</t>
  </si>
  <si>
    <t>City hall</t>
  </si>
  <si>
    <t>Charles "Cookie" Lee Thornton, 52, went on a rampage at the city hall before being shot and killed by police.</t>
  </si>
  <si>
    <t>He was known for histrionics and disruptions at city council meetings. His mounting debt was a stressor.</t>
  </si>
  <si>
    <t>Officials said the large-caliber revolver had been stolen in Franklin County in 1994 or 1995. While they don't know where Thornton got it, they said he could have obtained it legally from a private party with no way of knowing it had been stolen. The other gun was taken from Kirkwood Police Sgt. Bill Biggs, who he shot and killed outside the city hall.</t>
  </si>
  <si>
    <t>https://www.lakeexpo.com/news/top_stories/thornton-used-stolen-gun-in-kirkwood-killings/article_59696954-4d4c-5052-91c6-ac18d02a2e27.html</t>
  </si>
  <si>
    <t>Prior to the shooting, the council contemplated ways to prevent Thornton’s disruptions within the council chambers. One of the options considered was involuntarily civilly committing Thornton to a mental health facility for his “erratic behavior,” according to a wrongful death lawsuit filed for councilwoman Connie Karr. The council did not elect to have Thornton committed.</t>
  </si>
  <si>
    <t>http://websterjournal.com/2018/03/21/kirkwood-city-leaders-believe-racial-divide-not-play-part-shooting/</t>
  </si>
  <si>
    <t>http://en.wikipedia.org/wiki/Kirkwood_City_Council_shooting</t>
  </si>
  <si>
    <t>http://fox2now.com/2018/02/07/who-was-cookie-thornton/</t>
  </si>
  <si>
    <t>DeKalb</t>
  </si>
  <si>
    <t>Steven Phillip Kazmierczak</t>
  </si>
  <si>
    <t>33- and 15-round magazines</t>
  </si>
  <si>
    <t>9mm Glock 19, Hi-Point CF380, 9mm Kurz SIG Sauer P232 semiautomatic handguns; 12-gauge Remington Sportsman 48 sawed-off shotgun</t>
  </si>
  <si>
    <t>9mm Glock 19 pistol; 12-gauge Remington Sportsman 48 sawed-off shotgun</t>
  </si>
  <si>
    <t>12 gauge Remington Sportsman 48 shotgun; 9×19mm Glock 19 semi-automatic pistol; .380 ACP SIG Sauer P232 semi-automatic pistol; .380 ACP Hi-Point CF-380 semi-automatic pistol; Steven Kazmierczak opened fire with a shotgun and three pistols in a crowd of students on campus.</t>
  </si>
  <si>
    <t>He enlisted in the United States Army in September 2001, and was discharged before completing basic training in February 2002 for lying on his application about his mental illness.</t>
  </si>
  <si>
    <t>https://murderpedia.org/male.K/k/kazmierczak.htm</t>
  </si>
  <si>
    <t xml:space="preserve">All four firearms were purchased from Tony’s Gun &amp; Ammo either in 2007 or 2008 in Champaign, where Kazmierczak was attending graduate school at the University of Illinois at Urbana-Champaign. They said the purchases were legal, and there was no reason that Kazmierczak should have been denied purchase. </t>
  </si>
  <si>
    <t>https://murderpedia.org/male.K/k/kazmierczak.htm; https://www.niu.edu/forward/_pdfs/archives/feb14report.pdf</t>
  </si>
  <si>
    <t>ABC News reports that his behavior seemed to become more erratic in the weeks leading up to the shooting, and that it is believed he stopped taking medication beforehand. His girlfriend, Jessica Baty, confirmed that Kazmierczak was taking Xanax (anti-anxiety), Ambien (sleep aid), and Prozac (antidepressant), all of which were prescribed to him by a psychiatrist. She said that he stopped taking Prozac about three weeks prior to the February 14 shooting. Police have said he stopped taking psychiatric medications before the shootings, and an autopsy found only trace amounts of Xanax in his system. Kazmierczak was treated temporarily for mental illness at the Elk Grove Village Thresholds-Mary Hill House psychiatric center in 1998, for being "unruly" at home, according to his parents Gail and Robert Kazmierczak. He was diagnosed with schizoaffective disorder as a teenager and had a history of suicide attempts.</t>
  </si>
  <si>
    <t>http://murderpedia.org/male.K/k/kazmierczak.htm</t>
  </si>
  <si>
    <t>Kentucky</t>
  </si>
  <si>
    <t>Henderson</t>
  </si>
  <si>
    <t>Wesley Neal Higdon</t>
  </si>
  <si>
    <t>.45-caliber Hi-Point semiautomatic handgun</t>
  </si>
  <si>
    <t>Disgruntled employee Wesley Neal Higdon, 25, shot up an Atlantis Plastics factory after he was escorted out of his workplace for an argument with a supervisor. Higdon shot the supervisor outside the factory before opening fire on coworkers inside. He then committed suicide.</t>
  </si>
  <si>
    <t>Guns purchased online and from retailers in Champlaign, Illiniois. Henderson police say that Higdon had no criminal record that would have prevented him from legally purchasing the gun.</t>
  </si>
  <si>
    <t>https://www.csgv.org/mass-shootings-by-good-guys/; https://money.cnn.com/2008/06/05/smallbusiness/guns_at_work.fsb/index.htm</t>
  </si>
  <si>
    <t>http://murderpedia.org/male.H/h/higdon-wesley.htm</t>
  </si>
  <si>
    <t>http://en.wikipedia.org/wiki/Atlantis_Plastics_shooting</t>
  </si>
  <si>
    <t>North Carolina</t>
  </si>
  <si>
    <t>Carthage</t>
  </si>
  <si>
    <t>Robert Stewart</t>
  </si>
  <si>
    <t>.38-caliber revolver; Winchester 1300 pump-action shotgun; .22-caliber rifle; .22-caliber handgun</t>
  </si>
  <si>
    <t>Winchester 1300 pump-action shotgun; .357 Magnum revolver</t>
  </si>
  <si>
    <t>Carthage Nursing Home shooting: Robert Stewart, 45, opened fire at a nursing home where his estranged wife worked before he was shot and arrested by a police officer.</t>
  </si>
  <si>
    <t>12-gauge Winchester 1300 shotgun; .357 Magnum revolver; .22 Magnum semi-automatic pistol; Witnesses said he was shooting both a "deer gun" and a shotgun.</t>
  </si>
  <si>
    <t>Stewart did not acquire his machineguns from someone else. He fabricated them himself. These machineguns were a “unique type of firearm,” with legal parts mixed and matched from various origins. The guns were acquired legally from a local sporting good store.</t>
  </si>
  <si>
    <t>https://caselaw.findlaw.com/us-9th-circuit/1173761.html</t>
  </si>
  <si>
    <t>His father was a house painter, and his mother worked at an office of a paving company in Pinebluff. Stewart's father died in 2001.</t>
  </si>
  <si>
    <t>http://en.wikipedia.org/wiki/Carthage_nursing_home_shooting</t>
  </si>
  <si>
    <t>New York</t>
  </si>
  <si>
    <t>Binghamton</t>
  </si>
  <si>
    <t>Jiverly A. Wong</t>
  </si>
  <si>
    <t>https://www.nytimes.com/2009/04/12/nyregion/12binghamton.html</t>
  </si>
  <si>
    <t>9mm Beretta, .45-caliber Springfield semiautomatic handguns</t>
  </si>
  <si>
    <t>9mm Beretta 92FS pistol with laser sight; .45-caliber Beretta PX4 Storm pistol</t>
  </si>
  <si>
    <t>American Civic Association center for immigrants</t>
  </si>
  <si>
    <t>Binghamton Shootings: Jiverly Wong, 41, opened fire at an American Civic Association center for immigrants before committing suicide.</t>
  </si>
  <si>
    <t>9mm and .45 caliber Beretta handguns; Allegedly fired 98 rounds during the attack. At least one magazine with a 30-round capacity was recovered at the scene.</t>
  </si>
  <si>
    <t>Two semiautomatic handguns -- a .45-caliber and a 9 mm -- were licensed to Wong. Wong had attempted to purchase "a number of firearms," the chief said. Purchasing a gun in New York takes about two weeks, Zikuski said, and Wong would go back to a store during that period, "cancel that order and purchase another one." He received a license to own a handgun in Broome County in 1996. He also received a handgun license in California, Chief Zikuski said. Mr. Wong bought the first gun, the Beretta 92, at a store in Johnson City, N.Y in March 2008. He passed a background check. In March 2009, Mr. Wong bought the second gun from the same store, but his background check was not approved immediately. He received the gun under a federal rule that allows a gun to be sold if the background check system does not return a decision in three business days.</t>
  </si>
  <si>
    <t>https://www.cnn.com/2009/CRIME/04/08/ny.shooting/index.html; https://www.nytimes.com/2009/04/06/nyregion/06victims.html?_r=2&amp;hp; https://www.nytimes.com/interactive/2015/10/03/us/how-mass-shooters-got-their-guns.html</t>
  </si>
  <si>
    <t>http://murderpedia.org/male.W/w/wong-jiverly.htm</t>
  </si>
  <si>
    <t>http://en.wikipedia.org/wiki/Binghamton_shootings</t>
  </si>
  <si>
    <t>Fort Hood</t>
  </si>
  <si>
    <t>Nidal Malik Hasan</t>
  </si>
  <si>
    <t>Middle Eastern</t>
  </si>
  <si>
    <t>1 (while the government did not prosecute this as terrorism case or a hate crime, there is evidence that it was)</t>
  </si>
  <si>
    <t>5.7mm FN Herstal Five-seveN pistol with laser sight; .357 Magnum Smith &amp; Wesson revolver</t>
  </si>
  <si>
    <t>5.7mm FN Herstal Five-seveN pistol with laser sight</t>
  </si>
  <si>
    <t>Military base</t>
  </si>
  <si>
    <t>A FN Five-seven handgun was used in the attack. A Smith and Wesson .357 revolver also recovered. Hasan fired at least 220 rounds of ammunition and had 200 rounds in his pocket when he was detained.</t>
  </si>
  <si>
    <t>Hasan joined the United States Army immediately after high school in 1988 and served eight years as an enlisted soldier while attending college.</t>
  </si>
  <si>
    <t>https://en.wikipedia.org/wiki/Nidal_Hasan</t>
  </si>
  <si>
    <t>Sources tell ABC News that in August 2009, Maj. Nidal Malik Hasan walked into the Guns Galore gun store in Killeen, Texas, and legally purchased the FN Herstal tactical pistol that authorities believe was used to massacre soldiers at Fort Hood. An FBI background check under the National Instant Background Check System was done when Hasan purchased the pistol -- but that information was never shared with the Joint Terrorism Task Force in Washington, which was aware that Hasan had repeatedly contacted a radical imam suspected of having ties to al Qaeda.</t>
  </si>
  <si>
    <t>https://abcnews.go.com/Politics/fort-hood-shooter-obtained-weapon-ongoing-terrorism-investigation/story?id=9058803</t>
  </si>
  <si>
    <t>Hasan and his brothers helped their parents run the family's restaurant in Roanoke. Their father died in 1998 and their mother in 2001.</t>
  </si>
  <si>
    <t>http://en.wikipedia.org/wiki/2009_Fort_Hood_shooting</t>
  </si>
  <si>
    <t>http://en.wikipedia.org/wiki/Nidal_Malik_Hasan</t>
  </si>
  <si>
    <t>Parkland</t>
  </si>
  <si>
    <t>Maurice Clemmons</t>
  </si>
  <si>
    <t>.38-caliber Smith &amp; Wesson double action revolver; 9mm Glock 17 Luger pistol; .40-caliber Glock pistol</t>
  </si>
  <si>
    <t>Coffee Shop Police Killings: Maurice Clemmons, 37, a felon who was out on bail for child-rape charges, entered a coffee shop and shot four police officers. Clemmons, who was wounded fleeing the scene, was later shot dead after a two-day manhunt.</t>
  </si>
  <si>
    <t>During a court-ordered mental health evaluation, Clemmons told psychologists he had experienced hallucinations in May 2009 of "people drinking blood and people eating babies, and lawless on the streets, like people were cannibals". He claimed the visions had since passed. He also claimed to have no faith in the American justice system and thought he was being "maliciously persecuted because I'm black and they believe the police". The evaluation, completed by two psychologists from the Western State Hospital on October 19, concluded Clemmons was dangerous and presented an increased risk of future criminal acts. After a mental evaluation, a psychologist concluded Clemmons was competent to stand trial on the charges, which eliminated him as a candidate for involuntary commitment. An attorney for Clemmons notified the court he planned to pursue an insanity or diminished-capacity defense.</t>
  </si>
  <si>
    <t>When he was killed, he was in possession of the handgun of one of the officers he had killed.</t>
  </si>
  <si>
    <t xml:space="preserve">The Glock was purchased in June 2005 at a Renton, Washington pawnshop, Ben’s Loan Inc. The purchaser reported the gun stolen in March 2006, after his car was broken into at a downtown Seattle parking garage at Second Avenue and James Street. The Smith &amp; Wesson revolver was shipped in 1981 to the (now-closed) Police Arms and Citizen Supply in Lakewood, Colorado, but from that point, no details were found. Also, the shooter stole Richards' Glock pistols before escaping. </t>
  </si>
  <si>
    <t>https://murderpedia.org/male.C/c/clemmons-maurice.htm</t>
  </si>
  <si>
    <t>http://en.wikipedia.org/wiki/Lakewood,_Washington_police_officer_shooting</t>
  </si>
  <si>
    <t>http://en.wikipedia.org/wiki/Maurice_Clemmons</t>
  </si>
  <si>
    <t>Hialeah</t>
  </si>
  <si>
    <t>Gerardo Regalado</t>
  </si>
  <si>
    <t>.45-caliber Glock pistol</t>
  </si>
  <si>
    <t>a car park outside the Yoyito Restaurant in Hialeah/at a restaurant in Florida</t>
  </si>
  <si>
    <t>38-year-old Gerardo Regalado kills four, wounds three with a .45-caliber semi-automatic pistol at a restaurant in Hialeah, Florida, before committing suicide.</t>
  </si>
  <si>
    <t>45 caliber handgun</t>
  </si>
  <si>
    <t>The shooter had a concealed weapons permit.</t>
  </si>
  <si>
    <t>https://books.google.com/books?id=31tlaLxlVEsC&amp;pg=PA17602&amp;lpg=PA17602&amp;dq=gerardo+regalado+Concealed+Handgun&amp;source=bl&amp;ots=mUDlesAkV6&amp;sig=ACfU3U39O2SceC8WJw0hwfD-l8JS59FUdQ&amp;hl=en&amp;sa=X&amp;ved=2ahUKEwi_h87i0vXlAhUj1VkKHUqsCNcQ6AEwBXoECAoQAQ#v=onepage&amp;q=gerardo%20regalado%20Concealed%20Handgun&amp;f=false</t>
  </si>
  <si>
    <t>https://www.sun-sentinel.com/news/fl-xpm-2010-06-08-fl-hialeah-restaurant-shootings-20100607-story.html</t>
  </si>
  <si>
    <t>http://www.huffingtonpost.com/2010/06/07/gerardo-regalado-miami-gu_n_603061.html</t>
  </si>
  <si>
    <t>http://www.dailymail.co.uk/news/article-1284915/Florida-restaurant-shooting-Gerardo-Regalado-kills-4-women-including-wife.html</t>
  </si>
  <si>
    <t>Manchester</t>
  </si>
  <si>
    <t>Omar Sheriff Thornton</t>
  </si>
  <si>
    <t>17- and 15-round magazines</t>
  </si>
  <si>
    <t>at a warehouse owned by Hartford Distributors, a beer distribution company</t>
  </si>
  <si>
    <t>Hartford Beer Distributor Shootings: Omar S. Thornton, 34, shot up his Hartford Beer Distributor workplace after facing disciplinary issues, then committed suicide.</t>
  </si>
  <si>
    <t>In all, he owned six guns — legally, police said. The guns, which Thornton bought from an East Windsor gun dealer, are registered, Davis said.</t>
  </si>
  <si>
    <t>https://www.courant.com/community/hartford/hc-xpm-2010-08-04-hc-omar-s-thornton-connecticut-shooti20100804-story.html</t>
  </si>
  <si>
    <t>http://en.wikipedia.org/wiki/Hartford_Distributors_shooting</t>
  </si>
  <si>
    <t>http://www.pressherald.com/2010/08/04/worker-who-lost-job-pulls-gun-kills-8-in-cold-as-ice-rampage_2010-08-04/</t>
  </si>
  <si>
    <t>Arizona</t>
  </si>
  <si>
    <t>Jared Lee Loughner</t>
  </si>
  <si>
    <t xml:space="preserve">There is also speculation over his possible allegiance to the American Renaissance ideology that espouses white supremacist ideals. No direct connection, but strong suspicion is being directed at American Renaissance, an organization that Loughner mentioned in some of his internet postings and federal law enforcement officials are investigating Loughner's possible links to the organization. </t>
  </si>
  <si>
    <t>https://www.ibtimes.com/who-jared-lee-loughner-253287; https://www.businessinsider.com/alleged-az-shooter-may-have-links-to-pro-white-racist-organization-2011-1</t>
  </si>
  <si>
    <t>Atheist</t>
  </si>
  <si>
    <t>9mm Glock 19 semiautomatic handgun</t>
  </si>
  <si>
    <t>in a supermarket parking lot</t>
  </si>
  <si>
    <t>Interviews with Loughner's parents revealed they were deeply concerned about their son's increasingly angry and erratic behavior. His mother, Amy Loughner, said he no longer used alcohol and had tested negative for drugs. The papers also reveal Loughner did not seek mental health treatment. When he was expelled from college, his parents were urged to have him evaluated, but they never followed up. Loughner was rejected from enlisting in the Army in 2008 because he admitted he had used drugs. Loughner had a history of mental illness and drug use. He was rejected from Army enlistment in 2008 after failing a drug test and admitting to drug use on his U.S. Army medical history application form, which should have prohibited Loughner from buying a gun for at least one year.</t>
  </si>
  <si>
    <t>9mm Glock 19 semiautomatic handgun; 33-round magazine</t>
  </si>
  <si>
    <t>U.S. Army officials said that Loughner had attempted to enlist in 2008, but his application had been rejected as "unqualified" for service. An administration official indicated to the media that Loughner had failed a drug test.</t>
  </si>
  <si>
    <t>https://en.wikipedia.org/wiki/2011_Tucson_shooting</t>
  </si>
  <si>
    <t xml:space="preserve">When the 22-year-old went to the Sportsman’s Warehouse outlet in Tucson, Ariz., on Nov. 30 to purchase a Glock 19 semiautomatic handgun, a background check was performed and he came up clear, according to the store manager. </t>
  </si>
  <si>
    <t>https://www.csmonitor.com/USA/Politics/2011/0110/Why-Jared-Loughner-was-allowed-to-buy-a-gun</t>
  </si>
  <si>
    <t xml:space="preserve">Jared Lee Loughner received behavioral-health treatment in the years before the killings. His treatment stemmed from an incident on May 12, 2006, when Loughner, then 17, showed up at Mountain View High School "extremely intoxicated," according to police records, and was taken to Northwest Medical Center. After that, recent court filings reveal, Loughner also was seen by staff of Sonora Behavioral Health Hospital, 6050 North Corona Road. Sonora is a Tucson hospital that specializes in treating people for substance-abuse and psychiatric problems. After the high-school incident, Loughner was counseled by a Dr. Brittain, prosecutors' filings show, an apparent reference to now-retired Tucson psychologist Thomas Brittain. However, no records have emerged that Loughner was evaluated or treated for mental-health problems in the years after that, as he displayed increasing signs of paranoia and psychosis, or mental breaks from reality, in online postings and in social interactions. The parents of Tucson shooter Jared Lee Loughner told deputies on Jan. 8, 2011 that he didn’t get a mental health evaluation even after Pima Community College officials recommended it when expelling him in October 2010. He was rejected from Army enlistment in 2008 after failing a drug test and admitting to drug use on his U.S. Army medical history application form, which should have prohibited Loughner from buying a gun for at least one year. Mr. Loughner, 22, was at one point a frequent user of the plant, also known as diviner’s sage, which he began smoking while in high school during a time in which he was also experimenting with marijuana, hallucinogenic mushrooms and other drugs, according to friends. </t>
  </si>
  <si>
    <t>https://www.nytimes.com/2011/01/18/us/18salvia.html; https://tucson.com/news/local/crime/tucson-shooting-no-mental-health-treatment-for-loughner-before-giffords/article_70b5b03c-96f4-11e2-b7dc-0019bb2963f4.html</t>
  </si>
  <si>
    <t>https://tucson.com/news/local/crime/what-loughner-s-parents-knew-they-watched-his-decline-but/article_fb334f4e-4d20-5d80-baac-b467e8f56cb9.html</t>
  </si>
  <si>
    <t>http://en.wikipedia.org/wiki/2011_Tucson_shooting#Shooting</t>
  </si>
  <si>
    <t>Nevada</t>
  </si>
  <si>
    <t>Carson City </t>
  </si>
  <si>
    <t>Eduardo Sencion</t>
  </si>
  <si>
    <t>Sencion was a devout Catholic.</t>
  </si>
  <si>
    <t>20- and 30-round magazines; Police recovered 450 rounds of AK-47 ammunition from Sencion’s van and “box upon box” of additional ammunition at his home.</t>
  </si>
  <si>
    <t>7.62mm Norinco MAK-90 AK-47 style rifle modified to full automatic; 7.62mm Romarm GP-WASR-10 semi-automatic rifle; 9mm Glock 26; .38-caliber Colt Agent revolver</t>
  </si>
  <si>
    <t>7.62mm Norinco MAK-90 AK-47 style rifle modified to full automatic; .38-caliber Colt Agent revolver</t>
  </si>
  <si>
    <t>in a branch of the International House of Pancakes restaurant</t>
  </si>
  <si>
    <t>Eduardo Sencion, 32, entered an IHOP restaurant in Carson City, NV and shot 12 people. Five died, including three National Guard members.</t>
  </si>
  <si>
    <t>A Norinco Mak 90 assault rifle that had been illegally modified into a fully automatic machine gun. A Romarm/Cugir AK-47 type assault rifle and a Glock 26 semiautomatic handgun were also recovered. Police recovered 450 rounds of AK-47 ammunition from Sencion’s van and “box upon box” of additional ammunition at his home.</t>
  </si>
  <si>
    <t>He had never been in the military.</t>
  </si>
  <si>
    <t>https://www.cbsnews.com/news/ihop-gunman-eduardo-sencion-had-mental-issues-says-family/</t>
  </si>
  <si>
    <t>Investigators have determined that the weapon was last sold by a private party in California to an unknown buyer over 5 years ago. The weapon was apparently later altered to function as an automatic weapon. The alteration was described by ATF as professionally gunsmithed by and unknown person. The possession of this weapon in its manufactored state is not prohibited by Nevada State Law. The Nevada Revised Statutes says that the private sale of weapons and seller of weapons are permitted, but not required, to perform background checks on the purchaser.</t>
  </si>
  <si>
    <t>https://www.kolotv.com/home/headlines/New_Information_About_Guns_Used_in_IHOP_Shooting_131128698.html</t>
  </si>
  <si>
    <t>Diagnosed with paranoid schizophrenia when he was eighteen years old, he had no traces of antipsychotic drugs in his body on the day of the massacre, according to toxicology reports. He did receive counseling and was on long term medication following an incident in South Lake Tahoe in 2000, but he was never charged with a crime nor was he ever legally judged mentally incompetent. In 2000, Sencion was taken into protective custody by local police as part of a mental health commitment, the AP reported. He’d also been hospitalized for psychological troubles as an adult.</t>
  </si>
  <si>
    <t>Marriage intact; had moved in with his parents on Truckee Lane</t>
  </si>
  <si>
    <t>https://www.rgj.com/story/news/2014/04/05/family-told-police-ihop-shooter-was-schizophrenic/6672471/; https://www.rgj.com/story/news/2014/04/05/ihop-shooting-one-year-later-85-seconds-that-changed-carson-city/6675929/</t>
  </si>
  <si>
    <t>http://en.wikipedia.org/wiki/2011_IHOP_shooting#The_perpetrator</t>
  </si>
  <si>
    <t>Seal Beach</t>
  </si>
  <si>
    <t>Scott Evans Dekraai</t>
  </si>
  <si>
    <t>.45-caliber Heckler &amp; Koch, 9mm Springfield semiautomatic handguns; .44 Magnum Smith &amp; Wesson revolver</t>
  </si>
  <si>
    <t>at the Salon Meritage hair salon/in the parking lot</t>
  </si>
  <si>
    <t>Eight people died in a shooting at Salon Meritage hair salon in Seal Beach, CA. The gunman, 41-year-old Scott Evans Dekraai, killed six women and two men dead, while just one woman survived. It was Orange County’s deadliest mass killing.</t>
  </si>
  <si>
    <t>The Associated Press reports that the incident left the ex-Marine with post-traumatic-stress disorder. His ex-wife, who was a stylist at the salon, had claimed that her husband was unstable and physically abusive during their marriage and prior to the accident, according to the AP. Her friend Sharyn White told the AP that Michelle Fournier Dekraai said that her ex-husband had stopped by the salon weeks prior and threatened to kill her and the others at the salon. Though White said her friend told her that everyone else at the salon laughed off the threat, she took it seriously. Dekraai had been diagnosed with Post Traumatic Stress Disorder, and during a custody suit his ex-wife had filed court papers claiming that he was mentally unstable and had threatened to kill himself or someone else at least once.</t>
  </si>
  <si>
    <t>1 (saw a psychiatrist for divorce court)</t>
  </si>
  <si>
    <t>Dekraai carried 3 handguns – a 9 mm Springfield, a Heckler &amp; Koch .45, and a Smith &amp; Wesson .44 Magnum – and used at least two in the shooting. News articles say Dekraai was carrying “extra ammunition” when the shooting began.</t>
  </si>
  <si>
    <t>https://www.nbclosangeles.com/news/local/Seal-Beach-Shooting-Suspect-Suffered-from-PSTD-131817403.html</t>
  </si>
  <si>
    <t>His ex-wife had claimed that her husband was unstable and physically abusive during their marriage and prior to the accident, according to the AP. A psychiatrist wrote in the divorce court file that Dekraai suffered from post-traumatic stress disorder from the tugboat accident. During a custody suit his ex-wife had filed court papers claiming that he was mentally unstable and had threatened to kill himself or someone else at least once. He was prescribed an antidepressant and a “mood stabilizer.”</t>
  </si>
  <si>
    <t>https://abcnews.go.com/US/seal-beach-massacre-suspect-suffered-ptsd/story?id=14735049</t>
  </si>
  <si>
    <t>https://www.ocregister.com/2011/10/14/boat-accident-haunted-seal-beach-shooting-suspect/</t>
  </si>
  <si>
    <t>http://en.wikipedia.org/wiki/2011_Seal_Beach_shooting</t>
  </si>
  <si>
    <t>Norcross</t>
  </si>
  <si>
    <t>Jeong Soo Paek</t>
  </si>
  <si>
    <t>.45-caliber semiautomatic handgun</t>
  </si>
  <si>
    <t>Company office</t>
  </si>
  <si>
    <t>One family friend called Paek an aggressive and violent personality. Song described her brother’s mental health as deteriorating in the 2006 paperwork, noting that he was suicidal. Korean media members translated statements by people who knew Paek and said he’d lost his right eye when he was the victim of a shooting in Virginia.</t>
  </si>
  <si>
    <t>.45 caliber handgun</t>
  </si>
  <si>
    <t>According to Captain Brian Harr of the Norcross Police Department, Paek owned the gun legally, but Harr did not know where he had obtained it.</t>
  </si>
  <si>
    <t>https://www.cbsnews.com/news/shooting-sprees-in-2012-crimesider-reports-on-some-of-the-countrys-worst-public-shootings-this-year/</t>
  </si>
  <si>
    <t>http://www.nola.com/crime/index.ssf/2012/02/shooter_in_atlanta_spa_killing.html</t>
  </si>
  <si>
    <t>Oakland</t>
  </si>
  <si>
    <t>One L. Goh</t>
  </si>
  <si>
    <t>https://www.nytimes.com/2012/04/04/us/oikos-university-gunman-lined-up-victims.html</t>
  </si>
  <si>
    <t>1 (10-round)</t>
  </si>
  <si>
    <t>One Goh is accused of shooting to death seven students and wounding three others in a classroom at Oikos University, a small Christian college. The gunman told the students in the classroom to line up against the wall, and exclaimed "I'm going to kill you all!" before firing the gun at them. He fled the scene, stealing a victim's car, and was apprehended hours later in a nearby location. The weapon used was a .45 caliber handgun. Goh is charged with seven counts of murder and is believed by his psychiatrist to suffer from paranoid schizophrenia.</t>
  </si>
  <si>
    <t>.45 caliber handgun; Goh was armed with four magazines of ammunition, holding 10 rounds each.</t>
  </si>
  <si>
    <t>Mr. Goh legally bought the handgun at a gun store in Castro Valley, Calif., passing a federal background check about two months prior to the shooting, according to the Oakland Police Department.</t>
  </si>
  <si>
    <t>https://www.nytimes.com/interactive/2015/10/03/us/how-mass-shooters-got-their-guns.html</t>
  </si>
  <si>
    <t>http://en.wikipedia.org/wiki/Oikos_University_shooting</t>
  </si>
  <si>
    <t>Seattle</t>
  </si>
  <si>
    <t>Ian Lee Stawicki</t>
  </si>
  <si>
    <t>Extended magazine</t>
  </si>
  <si>
    <t>.45-caliber pistol; .45-caliber pistol</t>
  </si>
  <si>
    <t>School (Café Racer in the University District of Seattle, Washington) / parking lot</t>
  </si>
  <si>
    <t>Ian Lee Stawicki, 40, who had a history of mental and behavioral problems, was asked by a barista to leave a coffee shop before he stood up and opened fire. He fled and killed himself as police closed in hours later. The guns were purchased legally and Stawicki had a concealed weapons permit.</t>
  </si>
  <si>
    <t>two pistols, both .45-caliber handguns</t>
  </si>
  <si>
    <t>He joined the U.S. Army after graduating high school, but the Army honorably discharged him after about a year, he said.</t>
  </si>
  <si>
    <t>https://www.oregonlive.com/pacific-northwest-news/2012/05/father_of_seattle_gunman_im_so.html</t>
  </si>
  <si>
    <t>Records reveal that he legally acquired at least six weapons in the years before his death. He bought six .45-caliber or 9-mm handguns since 1993, including .45-caliber handguns in 2006 and 2008 from Lynnwood and Bothell gun shops. Seattle and Kittitas County police issued him gun permits, including one that was good through 2015, according to records released Thursday by the Seattle City Attorney’s Office.</t>
  </si>
  <si>
    <t>https://www.dailymail.co.uk/news/article-2153505/Ian-Lee-Stawicki-Seattle-gun-massacre-hero-reveals-vowed-hide-table-brother-died-9-11.html; https://www.seattletimes.com/seattle-news/gunman-a-life-full-of-rage-a-shocking-final-act/</t>
  </si>
  <si>
    <t>Stawicki had a history of mental illness, but no mentioning of using drugs. The state Department of Social and Health Services has no record of Stawicki receiving public mental-health care, including being committed to a state psychiatric hospital.</t>
  </si>
  <si>
    <t>https://www.seattletimes.com/seattle-news/gunman-a-life-full-of-rage-a-shocking-final-act/</t>
  </si>
  <si>
    <t>https://murderpedia.org/male.S/s/stawicki-ian-lee.htm</t>
  </si>
  <si>
    <t>http://en.wikipedia.org/wiki/2012_Seattle_cafe_shooting_spree</t>
  </si>
  <si>
    <t>Aurora</t>
  </si>
  <si>
    <t>James Eagan Holmes</t>
  </si>
  <si>
    <t>No record of Holmes’s political affiliation, if he indeed had any; the previous reports are incorrectly based on the voter registration of a different man named similarly.</t>
  </si>
  <si>
    <t xml:space="preserve">100-round magazine </t>
  </si>
  <si>
    <t>12-gauge pump-action Remington 870 shotgun; .40-caliber Glock pistol; .223 Smith &amp; Wesson M&amp;P15 AR-15 style rifle</t>
  </si>
  <si>
    <t xml:space="preserve">at a mall theater </t>
  </si>
  <si>
    <t>Grad student James Eagan Holmes, 24, reportedly entered a mall theater during a midnight showing of “The Dark Knight Rises,” set off gas canisters and opened fire. He awaits trial and has not entered a plea. Holmes bought the guns legally.</t>
  </si>
  <si>
    <t>Holmes fired a 12-gauge Remington 870 Express Tactical shotgun first; Holmes had a 100-round drum magazine for the AR-15 and reportedly only ceased firing with it when it jammed; finally he fired a .40-caliber Glock 22 Gen4 handgun.</t>
  </si>
  <si>
    <t>Over four months, Mr. Holmes legally bought more than 3,000 rounds of ammunition for handguns, 3,000 rounds for a semiautomatic rifle and 350 shells for a 12-gauge shotgun, all over the Internet. In the 60 days before the shooting, he bought four guns legally at local gun shops.</t>
  </si>
  <si>
    <t>https://www.nytimes.com/2012/07/23/us/online-ammunition-sales-highlighted-by-aurora-shootings.html; https://abcnews.go.com/US/colorado-movie-theater-shooting-suspect-bought-guns-6000/story?id=16817842</t>
  </si>
  <si>
    <t xml:space="preserve">James Holmes dosed up on prescription medication before the atrocity. After the massacre Holmes calmly told detectives he had taken 100mg of the prescription painkiller Vicodin. Aurora police seized four prescription bottles and immunization records when they searched his apartment in July. Holmes was indeed being seen by a psychiatrist. In the weeks prior to the shooting, his psychiatrist had increased Holmes’s dosage of Zoloft. </t>
  </si>
  <si>
    <t>https://www.nbcnews.com/news/us-news/james-holmes-parents-n399691</t>
  </si>
  <si>
    <t>http://en.wikipedia.org/wiki/2012_Aurora_shooting</t>
  </si>
  <si>
    <t>Oak Creek</t>
  </si>
  <si>
    <t>Wade Michael Page</t>
  </si>
  <si>
    <t xml:space="preserve">The gunman was a member of several neo-Nazi music groups, which he promoted on white nationalist websites. For at least a decade, he had been steeped in a neo-Nazi “hate music” scene that espouses white power and racial superiority and occasionally promotes violent acts against people of other races and religions.
</t>
  </si>
  <si>
    <t>https://www.washingtonpost.com/lifestyle/style/wade-michael-page-was-steeped-in-neo-nazi-hate-music-movement/2012/08/07/b879451e-dfe8-11e1-a19c-fcfa365396c8_story.html</t>
  </si>
  <si>
    <t>Right-Wing Extremism; Those who had been close to Page confirmed his ideological affinity to the extreme right.</t>
  </si>
  <si>
    <t>Three 19-round magazines</t>
  </si>
  <si>
    <t>9mm Springfield Armory XDM semiautomatic handgun</t>
  </si>
  <si>
    <t>9mm Springfield Armory XDM pistol</t>
  </si>
  <si>
    <t>at a Sikh temple </t>
  </si>
  <si>
    <t>White supremacist Wade Michael Page, 40, walked into a Sikh temple and opened fire just before Sunday services. Police wounded Page, who then fatally shot himself. The gun was purchased legally.</t>
  </si>
  <si>
    <t>None of that would have been enough to satisfy authorities that Page should be detained for a mental health evaluation for his own safety or the safety of others, Dunn said. But the suicide scare of 1997 would have been enough to alert Army doctors that Page had mental illness and was unfit for duty, said John Liebert, a psychiatrist who does fitness exams for the military and has written an academic text on suicidal mass murderers.</t>
  </si>
  <si>
    <t>9mm semiautomatic handgun; Page reportedly bought three 19-round magazines when he purchased the gun.</t>
  </si>
  <si>
    <t>He served in the U.S. Army from April 1992 through October 1998, In the Army, Page had learned to repair the Hawk missile system, before becoming a psychological operations specialist. He was demoted and received a general discharge for "patterns of misconduct," including being drunk while on duty and going absent without leave.</t>
  </si>
  <si>
    <t>https://en.wikipedia.org/wiki/Wisconsin_Sikh_temple_shooting</t>
  </si>
  <si>
    <t>Page bought a 9 mm handgun at a local gun shop on July 28 a week before the shooting. Page, who appeared calm in the store, passed all of the necessary background checks and legally purchased the gun, a Springfield Armory XDM with three 19-round ammunition magazines. He paid $650 in cash.</t>
  </si>
  <si>
    <t>https://www.businessinsider.com/wade-michael-page-didnt-seem-suspicious-2012-8</t>
  </si>
  <si>
    <t>https://www.denverpost.com/2012/08/06/suspect-in-sikh-temple-shootings-linked-to-colorado/</t>
  </si>
  <si>
    <t>http://en.wikipedia.org/wiki/Wisconsin_Sikh_temple_shooting</t>
  </si>
  <si>
    <t>Minneapolis</t>
  </si>
  <si>
    <t>Andrew Engeldinger</t>
  </si>
  <si>
    <t>at a sign-making company</t>
  </si>
  <si>
    <t>As Andrew Engeldinger, 36, was being fired from his job at a sign-making company, he pulled out a gun and shot his two managers, the owner, other employees and a UPS driver as he walked around the building before shooting himself. The gun was purchased legally.</t>
  </si>
  <si>
    <t>Andrew Engeldinger's parents pushed him for two years to seek treatment for what they suspected was mental illness, but even though he became increasingly paranoid and experienced delusions, there was nothing more they could do. Engeldinger was never formally diagnosed with a mental illness, but his family was concerned enough by their son's behavior, which included claims that he was being followed, to enroll in a free, 12-week "Family to Family" course offered by the Minnesota National Alliance for loved ones of people with mental illness before he cut off contact in late 2010. His family suspected he had paranoid schizophrenia and two years before the shooting they reached out on his behalf to the National Alliance on Mental Illness.</t>
  </si>
  <si>
    <t>1 (found prescription bottles for two anti-depressant medications under Engeldinger's name)</t>
  </si>
  <si>
    <t>Springfield XDM semiautomatic pistol</t>
  </si>
  <si>
    <t>Glock 9mm semiautomatic handgun; Engeldinger fired at least 46 bullets during the shooting. At his home, police recovered packaging for 10,000 rounds of ammunition.</t>
  </si>
  <si>
    <t>A police search of the home of Accent Signage Systems shooter Andrew Engeldinger found medications commonly prescribed for depression and insomnia, according to a Minneapolis Police Department report. Police found prescription bottles for two anti-depressant medications, Mirtazapine and Trazodone, and for Temazepam, a medication used to treat insomnia, in Engeldinger's home. They also found many empty prescription bottles, including 18 empty prescription bottles for a generic form of the anti-depressant drug Wellbutrin, according to the police report. All of the prescriptions bottles bore Engeldinger's name.</t>
  </si>
  <si>
    <t>https://www.mprnews.org/story/2012/10/08/news/accent-signage-shooter-prescription-medications</t>
  </si>
  <si>
    <t>He had good parents that loved him and cared for him.</t>
  </si>
  <si>
    <t>http://en.wikipedia.org/wiki/2012_Minneapolis_workplace_shooting</t>
  </si>
  <si>
    <t>Newtown</t>
  </si>
  <si>
    <t>Adam Peter Lanza</t>
  </si>
  <si>
    <t>Family friends said he was politically conservative, although he was the one member of his immediate family not registered to vote.</t>
  </si>
  <si>
    <t>5.56mm Bushmaster XM15-E2S AR-15 style semi-automatic rifle; 10mm Glock 20 pistol; 9mm SIG Sauer P226 pistol; .22-caliber Savage Mark II bolt-action rifle; 12-gauge Izhmash Saiga semi-automatic shotgun</t>
  </si>
  <si>
    <t>5.56mm Bushmaster XM15-E2S AR-15 style semi-automatic rifle; 10mm Glock 20 pistol; .22-caliber Savage Mark II bolt-action rifle</t>
  </si>
  <si>
    <t>School (The Sandy Hook Elementary School)</t>
  </si>
  <si>
    <t>Adam Peter Lanza had Asperger's Syndrome, a disorder on the autism spectrum that makes social interaction difficult. Adam struggled with a sensory disorder from a young age. As Adam got older, he "was not open to therapy" and "did not want to talk about problems and didn’t even admit he had Asperger’s". However, the doctors who saw him didn't think he had a propensity for violence. Lanza’s mental health was also scrutinized after the shooting, and while his social isolation had been noted, we did not find evidence that concerns had been brought to the attention of a public authority.</t>
  </si>
  <si>
    <t>Handgun and rifle are fired; A Bushmaster .223 assault-style rifle was used in the attack at the elementary school. A 10mm Glock handgun, a 9mm SIG Sauer handgun, and an Izhmash Saiga-12 shotgun were also recovered at the crime scene. Lanza was carrying multiple high-capacity clips, reportedly enough ammunition to kill nearly every student at school.</t>
  </si>
  <si>
    <t>http://en.wikipedia.org/wiki/Sandy_Hook_Elementary_School_shooting#Perpetrator</t>
  </si>
  <si>
    <t>Puerto Rico</t>
  </si>
  <si>
    <t>Aguas Buenas</t>
  </si>
  <si>
    <t>gun</t>
  </si>
  <si>
    <t>at a barbecue restaurant in the central mountain town of Aguas Buenas</t>
  </si>
  <si>
    <t>Puerto Rico Shooting: 4 Killed, 6 Injured When Gunmen Open Fire At Crowded Restaurant</t>
  </si>
  <si>
    <t>http://www.inquisitr.com/647676/puerto-rico-shooting-aguas-buenas-2013/</t>
  </si>
  <si>
    <t>Washington D.C.</t>
  </si>
  <si>
    <t>Aaron Alexis</t>
  </si>
  <si>
    <t>Buddhist</t>
  </si>
  <si>
    <t>A friend of Navy Yard shooting suspect Aaron Alexis said on CNN Tuesday that the alleged gunman was “more of a liberal type” who was happier with the Obama administration than with the Bush administration.
“Aaron wasn’t conservative like I am. He was more of a liberal type; he wasn’t happy with the former administration. He was more happy with this administration — as far as presidential administrations,” Alexis’ friend Michael Ritrovato said on CNN’s “The Lead with Jake Tapper.”</t>
  </si>
  <si>
    <t>capacity unstated; a Remington 870 Express shotgun and a small amount of ammunition (approximately 2 boxes -- 24 shells)</t>
  </si>
  <si>
    <t>Remington 870 Express 12-gauge shotgun; Beretta handgun</t>
  </si>
  <si>
    <t>12-gauge Remington 870 Express sawed-off shotgun; 9mm Beretta semi-automatic pistol</t>
  </si>
  <si>
    <t>at the headquarters of the Naval Sea Systems Command (NAVSEA) inside the Washington Navy Yard in Southeast Washington, D.C.</t>
  </si>
  <si>
    <t>A shooter who engaged police in a running firefight through the sprawling Washington Navy Yard is shot and killed. At least 13 people including the shooter are killed in the rampage that began approximately 8:15 a.m. at the Navy Yard, a huge complex of build­ings along Washington’s Anacostia River waterfront. The shooter is later identified as Aaron Alexis, a Navy contractor and former Navy enlisted man from Fort Worth.</t>
  </si>
  <si>
    <t xml:space="preserve">Aaron Alexis was treated for insomnia but never sought help for mental illness. According to VA records, he never sought an appointment from a mental health specialist, and had previously either canceled or failed to show up for primary care appointments and claims evaluations examinations he had scheduled at VA medical centers. He had also received treatment for mental health conditions at two VA hospitals beginning in August, 2013 following an incident where he called Newport Rhode Island Police to report hearing voices. </t>
  </si>
  <si>
    <t>The shooter arrived with a shotgun and also obtained a handgun from one a security guard that he killed.</t>
  </si>
  <si>
    <t>He joined the United States Navy in May 2007, and served in Fleet Logistics Support Squadron 46 at Naval Air Station Joint Reserve Base Fort Worth. His rating was aviation electrician's mate and he had attained the rank of petty officer third class when he was honorably discharged from the Navy on January 31, 2011, although the Navy originally intended for him to receive a general discharge.</t>
  </si>
  <si>
    <t>https://en.wikipedia.org/wiki/Washington_Navy_Yard_shooting#Perpetrator</t>
  </si>
  <si>
    <t>Two days before the incident the shooter passed a National Instant Criminal Background Check System (NICS) at the licensed gun dealer Sharpshooters in Lorton, VA, and purchased the shotgun. He also obtained a handgun from one a security guard that he killed.</t>
  </si>
  <si>
    <t>https://www.latimes.com/nation/la-na-navy-shooting-20130918-story.html</t>
  </si>
  <si>
    <t>Aaron Alexis was treated for insomnia but never sought help for mental illness. According to VA records, he never sought an appointment from a mental health specialist, and had previously either canceled or failed to show up for primary care appointments and claims evaluations examinations he had scheduled at VA medical centers. He had also received treatment for mental health conditions at two VA hospitals beginning in August, 2013 following an incident where he called Newport Rhode Island Police to report hearing voices. He had been taking Trazodone, which has been linked to mania and violent behavior.</t>
  </si>
  <si>
    <t>https://www.nbcnews.com/healthmain/va-aaron-alexis-never-sought-mental-health-treatment-4B11199522; https://www.washingtonpost.com/politics/2013/09/18/aee01b22-20a6-11e3-b73c-aab60bf735d0_story.html</t>
  </si>
  <si>
    <t>http://en.wikipedia.org/wiki/Washington_Navy_Yard_shooting#Perpetrator</t>
  </si>
  <si>
    <t>Cherie Lash a.k.a Cherie Roads</t>
  </si>
  <si>
    <t>at a meeting at Oregon’s Cedarville Rancheria tribal office in Alturas, California</t>
  </si>
  <si>
    <t>The shooter shot five people during a meeting of the Cedarville Rancheria Tribal Community Council while her eviction from the tribal housing was being discussed, killing four of them. When she ran out of ammunition she grabbed a butcher knife and stabbed a sixth person. Among the victims were the shooter’s brother, niece, and nephew. Alturas police are investigating whether the shooter embezzled federal grant money meant for the tribe, which may have spurred the tribe’s efforts to evict her.</t>
  </si>
  <si>
    <t>http://www.nydailynews.com/news/national/killed-woman-threatened-eviction-california-indian-reservation-cops-article-1.1622207</t>
  </si>
  <si>
    <t>Marysville</t>
  </si>
  <si>
    <t>Jaylen Fryberg</t>
  </si>
  <si>
    <t>The gun used in the shooting has been traced to Fryberg's father, a law enforcement source with knowledge of the investigation told CNN. It is a "high capacity" one, but did not have an extended magazine, the source said.</t>
  </si>
  <si>
    <t>.40-caliber Beretta PX4 Storm pistol</t>
  </si>
  <si>
    <t>Fryberg's father, Raymond Fryberg, was arrested the following year for illegally purchasing and owning the gun used in the shooting, among other firearms.</t>
  </si>
  <si>
    <t>The gun belonged to the shooter’s father, who was himself under a permanent restraining order that prohibited him from possessing  rearms under federal law. But the order had been issued in a Tribal Court and was not entered into the federal criminal background check database, so the man was able to pass a background check at a licensed gun dealer and acquire the gun.</t>
  </si>
  <si>
    <t>https://www.seattletimes.com/seattle-news/crime/father-of-mphs-school-shooter-charged-with-illegal-gun-possesion/</t>
  </si>
  <si>
    <t>http://www.nytimes.com/2014/11/09/us/death-toll-rises-to-5-in-school-shooting.html?smid=re-share</t>
  </si>
  <si>
    <t>http://www.firstcoastnews.com/story/news/nation/2014/11/03/fourth-student-high-school-shooting-dies/18400611/</t>
  </si>
  <si>
    <t>http://kdvr.com/2014/10/24/6-reported-hurt-in-shooting-at-seattle-area-high-school/</t>
  </si>
  <si>
    <t>http://www.theguardian.com/us-news/2014/nov/01/washington-school-shootings-third-victim-dies</t>
  </si>
  <si>
    <t>http://www.cnn.com/2014/10/24/us/washington-school-shooting/index.html?hpt=hp_t1</t>
  </si>
  <si>
    <t>https://en.wikipedia.org/wiki/Marysville_Pilchuck_High_School_shooting</t>
  </si>
  <si>
    <t>South Carolina</t>
  </si>
  <si>
    <t>Charleston</t>
  </si>
  <si>
    <t>Dylann Storm Roof</t>
  </si>
  <si>
    <t>Christian, Lutheran faith, went to church camp and worshiped regularly, reveals pastor as family attend church services and pray for massacre victims</t>
  </si>
  <si>
    <t>Right-Wing Extremism; The young man arrested for massacring nine black people in the historic Emanuel African Methodist Episcopal Church was a person with “strong conservative beliefs,” a commitment to his heritage and tradition who only tried to take his country back</t>
  </si>
  <si>
    <t>13-round magazines</t>
  </si>
  <si>
    <t>.45-caliber Glock (model 41, with 13-round capacity magazine)</t>
  </si>
  <si>
    <t>.45-caliber Glock 41 pistol</t>
  </si>
  <si>
    <t>white supremacy and neo-Nazism</t>
  </si>
  <si>
    <t>Dylann Storm Roof is charged with nine counts of murder and three counts of attempted murder in an attack that killed nine people at a historic black church in Charleston, S.C. Authorities say Roof, a suspected white supremacist, started firing on a group gathered at Emanuel African Methodist Episcopal Church after first praying with them. He fled authorities before being arrested in North Carolina.</t>
  </si>
  <si>
    <t>Dr. Hiers tried to arrange a meeting between Mr. Roof and a mental health professional near his home but Mr. Roof never responded. Less than two months earlier a court-appointed psychiatrist had found him to have a host of disorders and that several months before the June 2015 massacre Mr. Roof had described himself as deeply depressed.</t>
  </si>
  <si>
    <t>In April 2015, Roof purchased a gun from a store in West Columbia, S.C. Mr. Roof should have been barred from buying a gun because he had admitted to possessing drugs, but the F.B.I. examiner conducting the required background check failed to obtain the police report from the February incident.</t>
  </si>
  <si>
    <t>His parents had divorced but were temporarily reconciled at the time of his birth. When Roof was five, his father married Paige Mann (née Hastings) in November 1999; they divorced after ten years of marriage in 2009, leaving Roof with his father.</t>
  </si>
  <si>
    <t>https://en.wikipedia.org/wiki/Dylann_Roof; https://www.washingtonpost.com/opinions/2022/06/03/uvalde-guns-mass-shootings-mo-brooks-blames-single-moms/</t>
  </si>
  <si>
    <t>http://www.usatoday.com/story/news/nation/2015/06/17/charleston-south-carolina-shooting/28902017/</t>
  </si>
  <si>
    <t>https://www.postandcourier.com/church_shooting/unsealed-documents-shed-light-on-dylann-roof-s-mental-health/article_404a01bc-e959-11e6-ad24-0f32fef2c5bb.html</t>
  </si>
  <si>
    <t>Tennessee</t>
  </si>
  <si>
    <t>Chattanooga</t>
  </si>
  <si>
    <t>Mohammod Youssuf Abdulazeez</t>
  </si>
  <si>
    <t>Islamic Extremism; had grown up in Chattanooga as part of a conservative Muslim family; There is no doubt that the Chattanooga killer was inspired, motivated by foreign terrorist organization propaganda</t>
  </si>
  <si>
    <t>Multiple 30-round magazines</t>
  </si>
  <si>
    <t>7.62mm AK-47 style semi-automatic rifle; 12-gauge Saiga 12 semi-automatic shotgun with pistol grip; 9mm Smith &amp; Wesson pistol</t>
  </si>
  <si>
    <t>at a recruiting center; a U.S. Navy Reserve center</t>
  </si>
  <si>
    <t>motivated by foreign terrorist organization propaganda</t>
  </si>
  <si>
    <t>A man identified by federal authorities as Mohammod Youssuf Abdulazeez, 24, sprayed dozens of bullets at a military recruiting center, then drove to a Navy-Marine training facility and opened fire again before he was killed.</t>
  </si>
  <si>
    <t>Abdulazeez had drug and alcohol problems, and his family tried to place him in a rehabilitation program. The New York Times reported that limits on the family's health insurance coverage "thwarted their plan to have him go into rehab." The investigation after the shooting revealed that Abdulazeez "had serious psychological problems." According to a family representative, Abdulazeez was abusing sleeping pills, opioids, painkillers, and marijuana along with alcohol. He had also been thousands of dollars in debt and was planning to file for bankruptcy. In 2012 or 2013, Abdulazeez began therapy for his drug and alcohol abuse. He had also received treatment for depression and often stopped taking his medication. Following the shootings, Abdulazeez's parents claimed that their son had been suffering from depression. According to a source that was provided by CNN, Abdulazeez was suffering from bipolar disorder.</t>
  </si>
  <si>
    <t>AK-47-style semi-automatic rifle; Saiga-12 shotgun; 9mm handgun</t>
  </si>
  <si>
    <t>Abdulazeez told police after an April 20th arrest that he had been sniffing powdered caffeine and smoking marijuana, and the spokesman told the AP that he used prescription muscle relaxers for back problems and medication to help him sleep for a night-time manufacturing job. At one point, in 2012 or 2013, he received therapy for drugs and alcohol use. He had also received treatment for depression and often stopped taking his medication. According to a source that was provided by CNN, Abdulazeez was suffering from bipolar disorder.</t>
  </si>
  <si>
    <t>https://www.nbcnews.com/storyline/chattanooga-shooting/chattanooga-tennessee-shooter-mohammad-abdulazeez-history-drug-abuse-n394841; https://www.cnn.com/2015/07/20/us/tennessee-naval-reserve-shooting/index.html; https://www.reuters.com/article/us-usa-tennessee-shooting/before-tennessee-rampage-suspect-texted-friend-link-to-islamic-verse-idUSKCN0PS0H120150719</t>
  </si>
  <si>
    <t>Abdulazeez and his four sisters had grown up in a troubled household, afflicted by marital strife and debt. His father filed for federal bankruptcy protection in 2002. Seven years later, his mother filed for divorce, charging that her husband had sexually and physically abused her, and had threatened to take a second wife. The couple later reconciled.</t>
  </si>
  <si>
    <t>http://www.cbsnews.com/news/report-police-officer-shot-near-tennessee-army-recruiting-center/</t>
  </si>
  <si>
    <t>https://en.wikipedia.org/wiki/2015_Chattanooga_shootings</t>
  </si>
  <si>
    <t>Oregon</t>
  </si>
  <si>
    <t>Roseburg</t>
  </si>
  <si>
    <t>Christopher Sean Harper-Mercer</t>
  </si>
  <si>
    <t>http://www.indexjournal.com/news/movingbeyond/a-modern-history-of-mass-school-shootings/article_fe37dec8-2f52-5e55-b148-e5574da63f0b.html</t>
  </si>
  <si>
    <t>“Not religious, but spiritual.” Allegedly shot victims who answered that they were Christian, anti-Christian</t>
  </si>
  <si>
    <t>9mm Glock 19 pistol; .40-caliber Taurus PT24/7 pistol</t>
  </si>
  <si>
    <t>at Umpqua Community College</t>
  </si>
  <si>
    <t>Christopher Sean Harper-Mercer shot and killed eight fellow students and a teacher at Umpqua Community College. Authorities described Harper-Mercer, who recently had moved to Oregon from Southern California, as a “hate-filled” individual with anti-religion and white supremacist leanings who had long struggled with mental health issues. He owned 14 weapons, all purchased legally. Harper-Mercer, 26, killled himself after exchanging gunfire with deputies.</t>
  </si>
  <si>
    <t>Smith &amp; Wesson M99 (.40); Smith &amp; Wesson M642-2 (.38); Taurus PT24/7 (.40); Hi-Point CF-380 (.380); Glock 19 (9mm); Del-Ton DTI-15 5.56x45mm semi-automatic rifle (not used)</t>
  </si>
  <si>
    <t>Harper-Mercer joined the U.S. Army in 2008, but was discharged after five weeks for his failure to meet the "minimum administrative standards" of basic training at Fort Jackson, South Carolina.</t>
  </si>
  <si>
    <t>https://en.wikipedia.org/wiki/Umpqua_Community_College_shooting#Reactions</t>
  </si>
  <si>
    <t>Christopher Harper-Mercer have had a background involving psychiatric treatment. Harper-Mercer’s mother had difficulties in raising her son. She discussed her problems with co-worker Alexis Jefferson, telling Jefferson that she had committed Christopher to a psychiatric hospital when he wouldn’t take his medication. Jefferson continued, “She [Ms. Harper] said that ‘my son is a real big problem of mine, He has some psychological problems. Sometimes he takes his medication, sometimes he doesn’t. And that’s where the big problem is, when he doesn’t take his medication.’ ”</t>
  </si>
  <si>
    <t>http://www.oregonlive.com/pacific-northwest-news/index.ssf/2015/10/horror_in_roseburg_10_minutes.html#incart_maj-story-1</t>
  </si>
  <si>
    <t>https://www.nytimes.com/2015/10/06/us/mother-of-oregon-gunman-wrote-of-keeping-firearms.html</t>
  </si>
  <si>
    <t>San Bernardino</t>
  </si>
  <si>
    <t>Syed Rizwan Farook; Tashfeen Malik</t>
  </si>
  <si>
    <t>28; 29</t>
  </si>
  <si>
    <t>Middle Eastern, Middle Eastern</t>
  </si>
  <si>
    <t>Male, Female</t>
  </si>
  <si>
    <t>Four 30-round magazines</t>
  </si>
  <si>
    <t>.223-caliber DPMS A-15 AR-15 style rifle; .223-caliber Smith &amp; Wesson M&amp;P15 AR-15 style rifle; 9mm Springfield Armory pistol</t>
  </si>
  <si>
    <t>at the Inland Regional Center</t>
  </si>
  <si>
    <t>terrorist attack</t>
  </si>
  <si>
    <t>Law enforcement officials confirmed that 14 people are dead and 21 wounded in a shooting at the Inland Regional Center in San Bernardino. Sources said the two assailants, who were heavily armed and possibly wearing body armor, opened fire on a holiday party. The two attackers, who were married, were killed in a gun battle with police. They were U.S.-born Syed Rizwan Farook and Pakistan national Tashfeen Malik, and had an arsenal of ammunition and pipe bombs in their Redlands home. Federal law enforcement officials say Malik pledged allegiance to Islamic State in a Facebook post, but the FBI chief said there is no sign the couple were part of a terrorist network. FBI officials announced Friday that the agency is officially investigating the shooting as terrorism. Other federal law enforcement sources say it still might also be workplace related.</t>
  </si>
  <si>
    <t>Court filings in 2006 and 2008 show that Farook's mother, Rafia filed restraining orders against Farook's father, the elder Syed, describing him as a mentally ill, unstable alcoholic on medication who “threatens to kill himself on a daily basis”. Court records suggest Farook grew up in a home ruled by violence and racked by mental illness.</t>
  </si>
  <si>
    <t xml:space="preserve">They used two illegally transferred .223-caliber semi-automatic rifles which had been modified to defeat California's magazine release requirements, two 9 mm caliber semi-automatic pistols, and an improvised explosive device in the attack. The suspects fired about 80 rounds from rifles and one bullet from a handgun, the report said. </t>
  </si>
  <si>
    <t>The weapons used by Syed Rizwan Farook and Tashfeen Malik – two pistols and two rifles – were obtained legally in California. The guns were purchased at Annie’s Get Your Gun, a gun store in Corona, Calif., The Los Angeles Times reported. FBI officials said the pistols were bought by Farook, purchases that would have triggered a background check. The assault-style rifles were originally bought by Enrique Marquez and then illegally modified.</t>
  </si>
  <si>
    <t>https://www.sacbee.com/news/politics-government/capitol-alert/article48732175.html</t>
  </si>
  <si>
    <t>http://www.cnn.com/2015/12/03/us/what-we-know-san-bernardino-mass-shooting/index.html</t>
  </si>
  <si>
    <t>https://en.wikipedia.org/wiki/2015_San_Bernardino_attack</t>
  </si>
  <si>
    <t>https://www.nytimes.com/2015/12/04/us/weapons-in-san-bernardino-shootings-were-legally-obtained.html</t>
  </si>
  <si>
    <t>Michigan</t>
  </si>
  <si>
    <t>Kalamazoo</t>
  </si>
  <si>
    <t>Jason B. Dalton</t>
  </si>
  <si>
    <t>No mention of political affiliation in any news article; “He never told me if he was a Republican or a Democrat,” Block explained.</t>
  </si>
  <si>
    <t>https://www.gq.com/story/the-uber-killer</t>
  </si>
  <si>
    <t>9mm Walther P99 pistol; 9mm Glock 19 pistol</t>
  </si>
  <si>
    <t>at a Kia dealership; outside a Cracker Barrel restaurant</t>
  </si>
  <si>
    <t>The shootings began around 5:42 p.m. EST when a woman was shot repeatedly in a Richland Township apartment parking lot, but survived. According to the woman, she was confronted by a man in a vehicle with a German Shepherd-type dog sitting in the back. The driver asked her if she was another person by a different name. When she replied that she was not, the man turned his car around and fired repeatedly at her, and she survived by playing dead. Ten shell casings were recovered at the scene of the first shooting. Several children, including the woman's daughter, were present at the scene of the shooting, but they escaped unharmed through her efforts. About four and a half hours later, the shooter arrived at a Kia dealership in Kalamazoo, where he shot and killed two people. According to a witness, the shooter approached the victims, talked to them, and then opened fire immediately afterwards. About fifteen minutes later, a third shooting occurred outside a Cracker Barrel restaurant in Texas Township, where four people seated inside two vehicles were killed and one other person was wounded. The shooter reportedly talked to the victims at Cracker Barrel before shooting them. Police believe none of the victims at the separate scenes were connected. At least 30 rounds were said to have been fired during the shootings.</t>
  </si>
  <si>
    <t>The Glock and Walther handguns were among 16 guns police seized after the shooting rampage. The Glock and 14 other guns were found during a search of Dalton's house.
The other 14 guns found in the house, according to the ATF report, were:
A .22-caliber Sig Sauer 522 rifle
A .45-caliber Sig Sauer P220 pistol
A .40-caliber Israel Military Industries Uzi Eagle pistol
A .223-caliber Sig Sauer 556 rifle
A multi-caliber CMMG MK-4 rifle
A homemade AR-15-type rifle with no markings
A 12-gauge Ithaca 37 shotgun
A multi-caliber Anderson Manufacturing AH-15 rifle
A .223-caliber Rock River Arms LAR-15 rifle
A .22-caliber Marlin 60 rifle
2 Japanese bolt-action rifles
A 12-gauge Stevens shotgun
A .40-caliber Sig Sauer P226 pistol</t>
  </si>
  <si>
    <t>The 9 mm semiautomatic handgun police found in Dalton's possession following his arrest Sunday was owned legally.</t>
  </si>
  <si>
    <t>https://www.mlive.com/news/kalamazoo/2016/02/kalamazoo_mass_shooting_legall.html</t>
  </si>
  <si>
    <t>https://en.wikipedia.org/wiki/2016_Kalamazoo_shootings</t>
  </si>
  <si>
    <t>http://www.mlive.com/news/kalamazoo/index.ssf/2016/04/jason_dalton_trying_to_work_th.html</t>
  </si>
  <si>
    <t>Orlando</t>
  </si>
  <si>
    <t>Omar Mateen</t>
  </si>
  <si>
    <t>Islamic Extremism; Democrat.</t>
  </si>
  <si>
    <t>Multiple 30-round magazines, some taped together for faster reloading</t>
  </si>
  <si>
    <t>9mm Glock 17 pistol; .223-caliber Sig Sauer MCX AR-15 style semi-automatic rifle</t>
  </si>
  <si>
    <t>at the Pulse gay nightclub</t>
  </si>
  <si>
    <t>Omar Mir Seddique Mateen (November 16, 1986 – June 12, 2016) was an American mass murderer who killed 49 people and wounded 53 others in a mass shooting at the Pulse gay nightclub in Orlando, Florida, on June 12, 2016, before he was killed in a shootout with the local police. It was both the deadliest shooting by a single shooter and the deadliest act of violence against LGBT people in United States history.</t>
  </si>
  <si>
    <t>Following the nightclub attack, Mateen's ex-wife told media outlets that during their marriage, Mateen was mentally unstable, and would beat her and keep her completely separated from her family. She also said that he was bipolar and had a history of using steroids.</t>
  </si>
  <si>
    <t>Orlando shooter Omar Mateen worked for the Florida Department of Corrections for six months.</t>
  </si>
  <si>
    <t>https://www.ajc.com/news/national/orlando-mass-shooter-omar-mateen-worked-department-corrections/UKveKB2LvJg9UcyBjSS9hL/</t>
  </si>
  <si>
    <t>The owner of the shooting range where Orlando shooter Omar Mateen bought the handgun and semi-automatic used in the deadly rampage over the weekend says he bought both weapons legally and passed a thorough background check. Ed Henson, owner of the St. Lucie Shooting Center, confirmed in a press conference Monday that Mateen bought a handgun and long gun there about a week or 10 days before the attack.</t>
  </si>
  <si>
    <t>https://time.com/4367592/orlando-shooting-gun-store-owner/</t>
  </si>
  <si>
    <t>Mateen was likely a long-term user of steroids. One coworker said that use might have begun as long ago as 2006. The Post reported last month that he admitted to steroid use on his 2015 application to the Law Enforcement Academy at Indian River State College. His application was denied. G4S said Mateen was not actually interviewed by a psychologist, but rather, a psychologist evaluated the results of a standard test used in job screenings and his test was evaluated by the firm that bought Nudelman's practice, Headquarters for Psychological Evaluation.</t>
  </si>
  <si>
    <t>https://www.palmbeachpost.com/news/omar-mateen-used-steroids-for-years-didn-have-hiv-autopsy-finds/b2tXlB58VaVhfEILg3V0XK/; https://www.scmp.com/news/world/united-states-canada/article/1977077/security-firm-g4s-under-scrutiny-over-mistakes</t>
  </si>
  <si>
    <t>https://en.wikipedia.org/wiki/Omar_Mateen</t>
  </si>
  <si>
    <t>http://www.lfpress.com/2016/06/13/orlando-shooter-was-bipolar-mentally-unstable-says-ex-wife; http://www.telegraph.co.uk/news/2016/06/12/omar-mateen-everything-we-know-so-far-about-orlando-gunman/</t>
  </si>
  <si>
    <t>https://www.newsday.com/news/nation/orlando-shooting-victims-1.11908584</t>
  </si>
  <si>
    <t>Dallas</t>
  </si>
  <si>
    <t>Micah Xavier Johnson</t>
  </si>
  <si>
    <t>No longer Christian, lost his Christian faith after serving in the military</t>
  </si>
  <si>
    <t xml:space="preserve">Johnson, according to the Associated Press, “liked” assorted “black militant groups” on Facebook, including the African American Defense League and the New Black Panther Party. </t>
  </si>
  <si>
    <t>Multiple high-capacity ammunition magazines</t>
  </si>
  <si>
    <t>Main Street and S. Lamar Street</t>
  </si>
  <si>
    <t>On July 7, 2016, Micah Xavier Johnson ambushed and fired upon a group of police officers in Dallas, Texas, killing five officers and injuring nine others. Two civilians were also wounded. Johnson was an Army Reserve Afghan War veteran who was reportedly angry over police shootings of black men and stated that he wanted to kill white people, especially white police officers.</t>
  </si>
  <si>
    <t>On May 1, 2014, during his deployment, he was accused of sexual harassment by a female soldier, who sought a protective order against him and said that he needed mental health counseling. He declined mental health treatment and claimed he was not a threat to himself or others. The Army veteran who killed five police officers in downtown Dallas last month told military medical staff that he was having serious psychological problems shortly after he returned from Afghanistan in 2014.</t>
  </si>
  <si>
    <t>Johnson used a SKS rifle and a handgun in the attack, multiple law enforcement sources told NBC News; There were conflicting reports on the type of semi-automatic rifle that Johnson used during the shooting. Clay Jenkins, the Dallas County chief executive and the director of homeland security and emergency management, said Johnson used an SKS. News reports, all citing unnamed officials familiar with the investigation, said Johnson used a Izhmash-Saiga 5.45mm rifle, which is a variation on the AK-74. In addition to the rifle, Johnson carried at least one handgun with a high-capacity magazine during the attack. CNN, citing an unnamed official, reported that two handguns were recovered, one a Glock 19 Gen4 pistol and the other a Fraser .25-caliber.</t>
  </si>
  <si>
    <t>Immediately after high school, Johnson enlisted in the U.S. Army Reserve and served from March 2009 to April 2015 as a 12W carpentry and masonry specialist.</t>
  </si>
  <si>
    <t>https://en.wikipedia.org/wiki/2016_shooting_of_Dallas_police_officers#Perpetrator</t>
  </si>
  <si>
    <t>Johnson was prescribed a muscle relaxant, an antidepressant and anti-anxiety and sleep medication, and a nurse offered him tips on managing anger, according to a medical record from a visit on Aug. 15, 2014. He also saw a psychiatrist and was further evaluated for his PTSD symptoms in September of that year. But he denied being "homicidal or suicidal," one entry said, and was not prescribed anti-psychotic drugs. He was receiving medical treatment and counseling from the Dallas VA Medical Center between July and October 2014. When providers called Johnson in October 2014, he requested to put off further assessment for PTSD.</t>
  </si>
  <si>
    <t>https://www.dallasnews.com/news/2016/08/24/dallas-shooter-showed-signs-of-ptsd-when-he-returned-from-afghanistan-va-records-show/; https://www.cbsnews.com/news/army-reservist-who-killed-5-dallas-officers-showed-symptoms-of-ptsd/</t>
  </si>
  <si>
    <t>http://heavy.com/news/2016/07/micah-xavier-x-johnson-dallas-police-shooting-sniper-gunman-shooter-suspect-name-identified-photos-facebook-video/</t>
  </si>
  <si>
    <t>http://www.chicagotribune.com/news/nationworld/ct-dallas-gunman-micah-johnson-army-discharge-20160715-story.html; http://crimescenedb.com/the-2016-dallas-sniper-attack/</t>
  </si>
  <si>
    <t>https://www.nbcnews.com/storyline/dallas-police-ambush/suspect-dallas-sniper-attacks-believed-be-lone-gunman-n606336</t>
  </si>
  <si>
    <t>Burlington</t>
  </si>
  <si>
    <t>Arcan Cetin</t>
  </si>
  <si>
    <t>25-round magazine</t>
  </si>
  <si>
    <t>at the Cascade Mall</t>
  </si>
  <si>
    <t>Shortly before 7:00 p.m. PDT on September 23, 2016, Arcan Cetin walked into the Macy's store at the Cascade Mall in Burlington, Washington, with a stolen rifle and opened fire, killing four women and one man.</t>
  </si>
  <si>
    <t xml:space="preserve">Cetin had been suffering from a mental-health illness. Online records show that Cetin was arrested in July 2015 on charges of assault in the fourth degree. KIRO reports that as a result of the charges, Cetin was ordered to undergo mental health counselling that he completed in March 2016. As of Aug. 25, 2016, Cetin was in compliance with weekly sessions for mental health counseling. He complied with the alcohol assessment, according to court records, and he had a deferred prosecution review for the case scheduled for 2018. </t>
  </si>
  <si>
    <t>Cetin is accused of using a Ruger 10/22 with a 25-round magazine. His father told police that his Ruger 10/22 was missing, along with some ammunition, court records say.</t>
  </si>
  <si>
    <t>Between January and August of 2016, Cetin inquired about enlisting in the Army, Navy and Marine Corps, the documents show. Based on his arrest record for domestic violence, as well as a judge’s order forbidding him to possess firearms, all three branches informed him he was not qualified for service, the documents show.</t>
  </si>
  <si>
    <t>https://www.spokesman.com/stories/2016/nov/23/documents-detail-cascade-mall-shooting-suspects-at/</t>
  </si>
  <si>
    <t>His father told police that his Ruger 10/22 was missing, along with some ammunition, court records say. Cetin had stolen a semi-automatic Ruger .22 rifle from his stepfather's closet.</t>
  </si>
  <si>
    <t>https://www.latimes.com/nation/la-na-washington-mall-shooting-2016-story.html</t>
  </si>
  <si>
    <t>Cetin was diagnosed with a disruptive disorder, depression, anxiety and attention deficit/hyperactivity disorder (ADHD). He was on three different psychiatric drugs — Prozac, Concerta and guanfacine, a medication to treat ADHD — as of 2015. Reports state that Cetin’s “drug of choice” was alcohol and that he also used marijuana on a regular basis. He claimed he last used alcohol and marijuana in January. Cetin has seen at least four mental-health treatment providers in his life and was involuntarily committed to a psychiatric hospital last November after a suicide attempt. As of Aug. 25, 2016, Cetin was in compliance with weekly sessions for mental health counseling.</t>
  </si>
  <si>
    <t>https://www.seattletimes.com/seattle-news/crime/suspected-cascade-mall-gunman-charged-with-5-counts-of-premeditated-murder/; https://www.cbsnews.com/news/cascade-mall-shooting-suspect-arcan-cetin-zombie-like-arrested-washington/; https://www.nbcnews.com/news/us-news/arcan-cetin-accused-cascade-mall-shooter-charged-five-counts-murder-n654586; https://ssristories.org/treatment-supervision-didnt-stop-alleged-shooter-with-a-troubled-past-the-whidbey-news-times/</t>
  </si>
  <si>
    <t>The couple are divorced; Brought to the U.S. from Turkey at age 8 by his mother and stepfather; Cetin described a sometimes-brutal childhood in Turkey, recalling that his uncles beat him and both his father and uncles beat his mother.</t>
  </si>
  <si>
    <t>https://www.buzzfeednews.com/article/emaoconnor/washington-mall-shooter-charged; https://www.seattleweekly.com/news/the-bitter-life-and-sudden-death-of-arcan-cetin/</t>
  </si>
  <si>
    <t>http://www.cnn.com/2016/09/23/us/washington-mall-shooting/</t>
  </si>
  <si>
    <t>http://www.kiro7.com/news/local/cascade-mall-shooting-video-released-in-arcan-cetin-case/461724123; http://heavy.com/news/2016/09/arcan-cetin-cascade-mall-burlington-washington-shooting-suspect-shooter-name/; https://www.washingtonpost.com/news/post-nation/wp/2016/09/25/after-day-long-manhunt-police-arrest-20-year-old-in-washington-state-mall-killings/?utm_term=.97eae3fb49f8</t>
  </si>
  <si>
    <t>https://heavy.com/news/2016/09/arcan-cetin-cascade-mall-burlington-washington-shooting-suspect-shooter-name/</t>
  </si>
  <si>
    <t>Fort Lauderdale</t>
  </si>
  <si>
    <t>Esteban Santiago</t>
  </si>
  <si>
    <t>capacity unstated; he emptied both magazines, firing about 15 rounds</t>
  </si>
  <si>
    <t>9mm Walther semi-automatic pistol</t>
  </si>
  <si>
    <t>at Fort Lauderdale-Hollywood International Airport</t>
  </si>
  <si>
    <t>The shooter opened fire with a Walther PPS 9mm semi-automatic pistol in the airport at about 12:53 p.m. EST, in the baggage claim area of Terminal 2.</t>
  </si>
  <si>
    <t>Esteban Santiago, 26, spent time in hospital over mental health concerns after serving in Iraq.</t>
  </si>
  <si>
    <t>a Walther PPS 9mm semi-automatic pistol</t>
  </si>
  <si>
    <t>checked a box with a Walther 9 mm handgun and the two ammunition magazines he used in the shooting</t>
  </si>
  <si>
    <t>He joined the Puerto Rico National Guard on December 14, 2007, and served in the Iraq War from April 23, 2010, to February 19, 2011, as a combat engineer. He later served in the Alaska Army National Guard from November 21, 2014, until receiving a general discharge in August 2016 for "unsatisfactory performance." He was a private first class and received ten awards during his time in the military.</t>
  </si>
  <si>
    <t>https://en.wikipedia.org/wiki/Fort_Lauderdale_airport_shooting#Perpetrator</t>
  </si>
  <si>
    <t>https://www.tampabay.com/opinion/editorials/editorial-tighten-gun-laws-regarding-mentally-ill/2312849/; https://www.theguardian.com/us-news/2017/jan/08/gun-attack-fort-lauderdale-airport-fbi-esteban-santiago</t>
  </si>
  <si>
    <t>Police took Esteban Santiago, 26, to a mental health evaluation, which released him after only four days last November. Esteban Santiago, 27, stopped taking the drug Haldol in September because he was experiencing painful side effects, his defense team said.</t>
  </si>
  <si>
    <t>https://www.heralddemocrat.com/news/20171103/princeton-microsoft-sue-us-in-bid-to-save-8216dreamers8217-program-other-nation-and-world-news-in-brief?template=ampart; https://www.nbcnews.com/news/us-news/airport-shooting-suspect-esteban-santiago-sought-help-mental-problems-brother-n704351</t>
  </si>
  <si>
    <t>Santiago was born in Hamilton, New Jersey, and raised in Peñuelas, Puerto Rico, where his mother still lives. His father died four years ago.</t>
  </si>
  <si>
    <t>https://www.cnbc.com/2017/01/07/fort-lauderdale-airport-shooting-suspect-esteban-santiago-said-he-heard-voices-officials.html</t>
  </si>
  <si>
    <t>https://en.wikipedia.org/wiki/Fort_Lauderdale_airport_shooting</t>
  </si>
  <si>
    <t>https://www.theguardian.com/us-news/2017/jan/07/florida-shooting-suspect-esteban-santiago-mental-health-fbi</t>
  </si>
  <si>
    <t>https://www.empireboobookitty.com/2017/01/esteban-santiago-race-ethnicity-f/</t>
  </si>
  <si>
    <t>John Robert Neumann, Jr.</t>
  </si>
  <si>
    <t>Workplace-at the Orange County business on Forsyth Road</t>
  </si>
  <si>
    <t>Suspect involved in previous workplace violence in 2014; armed with handgun and knife; fired from Fiamma in April 2017; shot and killed five of his former Fiamma Inc. coworkers before turning the gun on himself ; legally intoxicated when he killed 5 coworkers</t>
  </si>
  <si>
    <t>It did not appear that he had a concealed weapons permit.</t>
  </si>
  <si>
    <t>John Robert Neumann Jr. (1971 – June 5, 2017) received an honorable discharge from the U.S. Army in 1999.</t>
  </si>
  <si>
    <t>No mention of how the perpetrator obtained the gun; He did not have a concealed weapons permit.</t>
  </si>
  <si>
    <t>https://www.tampabay.com/news/publicsafety/crime/sheriff-disgruntled-orlando-ex-employee-had-plan-to-kill-former-co-workers/2326285/</t>
  </si>
  <si>
    <t>https://www.clickorlando.com/news/fiamma-shooter-legally-intoxicated-when-he-killed-5-coworkers-autopsy-shows</t>
  </si>
  <si>
    <t>Las Vegas</t>
  </si>
  <si>
    <t>Stephen Craig Paddock</t>
  </si>
  <si>
    <t>Brother: Shooter had no political associations</t>
  </si>
  <si>
    <t>AR-15-style and AK-47-style rifles and "a large cache of ammunition"; four Daniel Defense DDM4 rifles, three FN-15s and other rifles made by Sig Sauer; .38-caliber Smith &amp; Wesson 342 AirLite revolver</t>
  </si>
  <si>
    <t>.223-caliber Christensen Arms CA-15 AR-15 Wylde with bump stock, vertical fore grip; .223-caliber Colt M4 carbine AR-15 with bump stock, vertical fore grip, front sight; .223-caliber Colt M4 carbine AR-15 with bump stock, vertical fore grip; .223-caliber Daniel Defense DDM4V11 AR-15 with bump stock, vertical fore grip, EOTech optic; .223-caliber Daniel Defense M4A1 AR-15 with bump stock, vertical fore grip, EOTech optic; .223-caliber FNH FN15 AR-15 with bump stock, vertical fore grip, EOTech optic; .223-caliber FNH FN15 AR-15 with bump stock, vertical fore grip; .223-caliber LMT Def. 2000 AR-15 with bump stock, vertical fore grip; .308-caliber LMT LM308MWS AR-10 with bipod, red dot scope; .223-caliber LWRC M61C AR-15 with bump stock, vertical fore grip, EOTech optic; .223-caliber Noveske Rifleworks N4 AR-15 with bump stock, vertical fore grip, EOTech optic; .223-caliber POF USA P15 AR-15 with bump stock, vertical fore grip; .223-caliber POF USA P15 AR-15 with bump stock, vertical fore grip, EOTech optic; .308-caliber Ruger SR0762 AR-10 with bipod, scope</t>
  </si>
  <si>
    <t>at the Route 91 Harvest music festival on the Las Vegas Strip</t>
  </si>
  <si>
    <t>On the night of October 1, 2017, a gunman opened fire on a crowd of concertgoers at the Route 91 Harvest music festival on the Las Vegas Strip in Nevada, leaving 58 people dead and 851 injured.</t>
  </si>
  <si>
    <t>Las Vegas shooter Stephen Paddock likely had a severe mental illness that was probably undiagnosed. Las Vegas gunman reportedly was prescribed anti-anxiety medication in June.</t>
  </si>
  <si>
    <t>Mr. Paddock started buying firearms in 1982, said Jill Snyder, a special agent in charge at the Bureau of Alcohol, Tobacco, Firearms and Explosives. Mr. Paddock legally purchased 33 firearms from Oct. 2016 to Sept. 2017, Ms. Snyder said. Most of those guns were rifles. Such purchases do not prompt reports to the bureau because there is no federal law requiring a seller to alert the bureau when a person buys multiple rifles. The bureau found Mr. Paddock purchased most of the guns in Nevada, Utah, California and Texas.</t>
  </si>
  <si>
    <t>Records from the Nevada Prescription Monitoring Program obtained Tuesday show Paddock was prescribed 50 10-milligram diazepam tablets by Henderson physician Dr. Steven Winkler on June 21. Paddock purchased the drug — its brand name is Valium — without insurance at a Walgreens store in Reno on the same day it was prescribed. He was supposed to take one pill a day. Autopsy for Vegas shooter Stephen Paddock released. Showed he had drugs in his system, including anti-anxiety medication.</t>
  </si>
  <si>
    <t>https://www.reviewjournal.com/local/the-strip/las-vegas-strip-shooter-prescribed-anti-anxiety-drug-in-june/; https://www.latimes.com/nation/la-na-paddock-autopsy-20180209-story.html</t>
  </si>
  <si>
    <t>Las Vegas shooter Stephen Craig Paddock’s father was a notorious bank robber who tried to run down an FBI agent with his car in Las Vegas in 1960 and was on the agency’s most wanted list after escaping from a federal prison in Texas in 1968. Paddock was a teen when an FBI poster issued after the escape said his father Benjamin Hoskins Paddock had been “diagnosed as psychopathic.” The FBI warning about the elder Paddock said he should be considered “armed and very dangerous.” He had been serving a 20-year sentence for a string of Phoenix bank robberies. Benjamin Hoskins Paddock died in 1998.</t>
  </si>
  <si>
    <t>https://www.dailyprogress.com/newsvirginian/news/las-vegas-shooter-killer-s-father-was-notorious-bank-robber/article_cdd620f6-a7a4-11e7-b7ec-73ca8be944e6.html; https://www.nbcnews.com/storyline/las-vegas-shooting/las-vegas-shooter-s-father-was-bank-robber-wanted-fbi-n806861</t>
  </si>
  <si>
    <t>https://en.wikipedia.org/wiki/Stephen_Paddock</t>
  </si>
  <si>
    <t>http://www.independent.co.uk/news/world/americas/stephen-paddock-severe-mental-illness-undiagnosed-fbi-investigators-las-vegas-shooting-a7990021.html; http://www.foxnews.com/us/2017/10/04/expert-psychological-autopsy-could-help-uncover-motive-in-las-vegas-massacre.html</t>
  </si>
  <si>
    <t>Sutherland Springs</t>
  </si>
  <si>
    <t>Devin Patrick Kelley</t>
  </si>
  <si>
    <t>Authorities say they've collected hundreds of shell casings and 15 magazines that hold 30 rounds each at the First Baptist Church in Sutherland Springs, where Kelley opened fire Sunday.</t>
  </si>
  <si>
    <t>.223-caliber Ruger AR-556 AR-15 style rifle</t>
  </si>
  <si>
    <t>After graduating, Kelley enlisted in the United States Air Force. He served in logistics readiness at Holloman Air Force Base in New Mexico from 2009 until 2014.</t>
  </si>
  <si>
    <t>https://en.wikipedia.org/wiki/Sutherland_Springs_church_shooting#Perpetrator</t>
  </si>
  <si>
    <t>Kelley had purchased four guns over the past four years: two were bought at an outdoor retailer in San Antonio in 2016 and 2017, and the two that were bought in Colorado in the two years prior. The owner of Specialty Sports and Supply confirmed the man bought two weapons at his store and passed background checks for each. Mr. Kelley had been rejected when he applied for a license to carry a handgun in Texas.</t>
  </si>
  <si>
    <t>https://en.wikipedia.org/wiki/Sutherland_Springs_church_shooting</t>
  </si>
  <si>
    <t>https://www.npr.org/sections/thetwo-way/2017/11/07/562607996/before-his-military-trial-texas-shooter-escaped-mental-health-facility</t>
  </si>
  <si>
    <t>Melcroft</t>
  </si>
  <si>
    <t>Timothy O’Brien Smith</t>
  </si>
  <si>
    <t xml:space="preserve">He didn’t list any political affiliations on the page. </t>
  </si>
  <si>
    <t>Smith wore a body armor carrier and had several magazines of ammo.</t>
  </si>
  <si>
    <t>.223-caliber AR-15 semi-automatic rifle; 9mm handgun; .308-caliber rifle</t>
  </si>
  <si>
    <t>.223-caliber AR-15 semi-automatic rifle; 9mm handgun</t>
  </si>
  <si>
    <t>at a western Pennsylvania car wash</t>
  </si>
  <si>
    <t>The suspect was heavily armed when he arrived at the car wash. Smith shot the victims with a semi-automatic rifle and handgun. He had several magazines for both guns.</t>
  </si>
  <si>
    <t>Police did not say if the guns were obtained legally.</t>
  </si>
  <si>
    <t>https://www.yourtango.com/2018310297/who-timothy-obrien-murder-pennsylvania-car-wash-message-victim-facebook</t>
  </si>
  <si>
    <t>https://www.cnn.com/2018/01/29/us/pennsylvania-car-wash-shooting/index.html</t>
  </si>
  <si>
    <t>https://www.cbsnews.com/news/pennsylvania-car-wash-shooting-suspect-jealousy-relatives-say/</t>
  </si>
  <si>
    <t>Pompano Beach (Parkland)</t>
  </si>
  <si>
    <t>Nikolas J. Cruz</t>
  </si>
  <si>
    <t>The Florida school shooting suspect had etched swastikas onto the ammunition magazines he used during the massacre, police have said. Another student said Cruz would look up the number 666 on the classroom computer, talked about “white power” and had drawn a swastika on his backpack.</t>
  </si>
  <si>
    <t>Nikolas Cruz registered as a Republican while he was in prison.</t>
  </si>
  <si>
    <t xml:space="preserve">Former student, Nikolas Cruz, 19, opens fire with an AR-15 rifle, killing at least 17 people and injuring at least 14 others. According to law enforcement, the suspect activated a fire alarm to draw people outside to increase casualties. Cruz is arrested </t>
  </si>
  <si>
    <t>A law enforcement source said the suspect, Nikolas Cruz, is believed to have purchased seven of the long guns himself. The other three firearms were weapons authorities believe Cruz had access to but did not purchase, the source said.</t>
  </si>
  <si>
    <t>Cruz was a member of the Junior Reserve Officers' Training Corps (JROTC) and had received multiple awards "including academic achievement for maintaining an A grade in JROTC and Bs in other subjects", according to CNN.</t>
  </si>
  <si>
    <t>https://en.wikipedia.org/wiki/Stoneman_Douglas_High_School_shooting#Suspect</t>
  </si>
  <si>
    <t>The adoptive father of Nikolas Cruz died when Cruz was 5 years old.</t>
  </si>
  <si>
    <t>https://en.wikipedia.org/wiki/Stoneman_Douglas_High_School_shooting</t>
  </si>
  <si>
    <t>http://www.sun-sentinel.com/local/broward/parkland/florida-school-shooting/fl-florida-school-shooting-guns-20180215-story.html</t>
  </si>
  <si>
    <t>Antioch</t>
  </si>
  <si>
    <t>Travis Reinking</t>
  </si>
  <si>
    <t>The suspect “stated he wanted to speak to the President and said he was a sovereign citizen and has a right to inspect the grounds,” the report said. People who identify as sovereign citizens in the movement generally do not believe federal, state and local governments hold legitimate power over them, and they sometimes turn to cumbersome legal actions or take more violent actions as they flout authority. The movement has its roots in white extremist groups.</t>
  </si>
  <si>
    <t>https://www.nytimes.com/2018/04/23/us/sovereign-citizen.html</t>
  </si>
  <si>
    <t>He has not said on any public accounts if he is Republican or Democrat, and his family and friends have not yet publicly shared his political beliefs.</t>
  </si>
  <si>
    <t xml:space="preserve">at a Waffle House restaurant </t>
  </si>
  <si>
    <t xml:space="preserve">On April 22, 2018, a mass shooting occurred at a Waffle House restaurant in the Antioch neighborhood of Nashville, Tennessee, United States. Four victims were killed and two suffered gunshot wounds. Two others were injured by broken glass. The shooter, armed with a semi-automatic rifle, was rushed by an unarmed customer, James Shaw Jr., who wrestled the weapon away, interrupting the shooting spree. </t>
  </si>
  <si>
    <t>Right at the front of the Waffle House restaurant in Antioch, Tennessee was a sign prohibiting firearms.</t>
  </si>
  <si>
    <t>"Travis has some mental problems and I asked him if he would like to speak to (the Emergency Response Service) but he stated he didn't want to," the officer wrote in the report. "Travis had already spoken to them before and been in the hospital."</t>
  </si>
  <si>
    <t>Reinking, 29, owns at least four firearms, and he's had his guns taken away from him at least twice.</t>
  </si>
  <si>
    <t>In August, the Tazewell County Sheriff's Office confiscated four legally owned guns, including the AR-15 that was used in the Waffle House attack, and ammunition from Reinking's apartment along with his state firearm owners identification, according to an incident report. Officers gave the firearms and ammo to Reinking's father, who said he would keep them away from his son, the report states. Jeffrey Reinking knowingly gave an AR-15 to his son between November 12 and November 30, 2017.</t>
  </si>
  <si>
    <t>Travis Reinking had been a patient at Methodist Medical Center of Illinois in the Mental Health Unit within the last five years. It appeared that Reinking was not taking any medicine for his schizophrenia.</t>
  </si>
  <si>
    <t>https://www.cnn.com/2018/04/23/us/travis-reinking-guns-trnd/index.html; https://www.usatoday.com/story/news/nation-now/2018/08/22/waffle-house-shooter-travis-reinking-mentally-ill/1065885002/</t>
  </si>
  <si>
    <t>https://www.cnn.com/2018/04/23/us/travis-reinking-guns-trnd/index.html</t>
  </si>
  <si>
    <t>https://www.cnn.com/2018/04/22/us/travis-reinking-waffle-house-shooting/index.html</t>
  </si>
  <si>
    <t>https://thehill.com/opinion/national-security/385200-waffle-house-shooting-illustrates-the-danger-posed-by-gun-free</t>
  </si>
  <si>
    <t>Santa Fe</t>
  </si>
  <si>
    <t>Dimitrios Pagourtzis</t>
  </si>
  <si>
    <t>Dimitrios Pagourtzis uploaded picture of jacket with Iron Cross, and emblem with associations to Nazism and white supremacy; had previously posted photos of Nazi regalia on his social media accounts</t>
  </si>
  <si>
    <t>Greek Orthodox church, but Pagourtzis describes himself as an atheist for religious views</t>
  </si>
  <si>
    <t xml:space="preserve">Pagourtzis describes himself as an atheist for religious views, and "I hate politics" for political views. </t>
  </si>
  <si>
    <t>They aren’t  military style assault weapons, they don’t have high capacity magazines, they aren’t semi-automatic.</t>
  </si>
  <si>
    <t>12-gauge Remington 870 short-barreled shotgun; .38-caliber Rossi revolver</t>
  </si>
  <si>
    <t>A school shooting occurred at Santa Fe High School in Santa Fe, Texas, United States, in the Houston metropolitan area, on May 18, 2018. Ten people – eight students and two teachers – were fatally shot and thirteen others were wounded. The suspected shooter was taken into custody and later identified by police as Dimitrios Pagourtzis, a 17-year-old student at the school.</t>
  </si>
  <si>
    <t>Dimitrios Pagourtzis is Said to Have Used Father’s Guns; Pagourtzis allegedly used a shotgun and a .38-caliber revolver to kill 10 people.</t>
  </si>
  <si>
    <t>Dimitrios Pagourtzis is Said to Have Used Father’s Guns; Abbott said the two guns used in the attack were owned legally by the suspect’s father. It was not clear whether the father knew his son had taken them.</t>
  </si>
  <si>
    <t>https://www.thenationalherald.com/201504/dimitrios-pagourtzis-is-said-to-have-used-fathers-guns/</t>
  </si>
  <si>
    <t>Nicholas Poehl, one of Pagourtzis' attorneys, said that his client did not appear to have a history of mental health or legal issues. Investigators have given no indication that they believe the 17-year-old suspect, Dimitrios Pagourtzis, used Ritalin, which treats attention deficit hyperactivity disorder, or other drugs.</t>
  </si>
  <si>
    <t>https://www.cnn.com/2018/05/18/us/dimitrios-pagourtzis-santa-fe-suspect/index.html</t>
  </si>
  <si>
    <t>https://www.detroitnews.com/story/opinion/columnists/nolan-finley/2018/05/23/gun-control-school-shootings-santa-fe/634007002/</t>
  </si>
  <si>
    <t>Maryland</t>
  </si>
  <si>
    <t>Annapolis</t>
  </si>
  <si>
    <t>Jarrod Ramos</t>
  </si>
  <si>
    <t>He was listed as an unaffiliated voter in Maryland records. It’s not clear whether he supported any politicians.</t>
  </si>
  <si>
    <t>12-gauge Mossberg pump-action shotgun</t>
  </si>
  <si>
    <t>at Capital Gazette offices</t>
  </si>
  <si>
    <t>A gunman with a vendetta against the newspaper shot through the glass door of its first-floor office before 3 p.m. and fired into the newsroom. Police arrived within a minute and arrested the suspected shooter, who according to an Anne Arundel County official was found hiding under a desk. In 2015, the suspect had lost a defamation case against the paper over a 2011 column that described his guilty plea to criminal harassment of a woman. He had made threats against the paper and its journalists for years.</t>
  </si>
  <si>
    <t>12-gauge pump-action shotgun</t>
  </si>
  <si>
    <t>legally purchased pump-action shotgun</t>
  </si>
  <si>
    <t>No mention of being served in the military, but many people in Jarrod’s family have served in the military.</t>
  </si>
  <si>
    <t>https://heavy.com/news/2018/06/jarrod-ramos-family-parents/</t>
  </si>
  <si>
    <t>purchased legally about a year ago</t>
  </si>
  <si>
    <t>https://time.com/5326056/capital-gazette-shooter-jarrod-w-ramos/</t>
  </si>
  <si>
    <t>https://www.usatoday.com/story/news/2018/07/03/ramos-suspect-newspaper-killings-had-long-history-threats-mental-health-issues/753081002/</t>
  </si>
  <si>
    <t>Ramos’ parents divorced in 2003.</t>
  </si>
  <si>
    <t>https://www.baltimoresun.com/news/crime/bs-md-ramos-profile-20180705-story.html</t>
  </si>
  <si>
    <t>https://www.capitalgazette.com/news/annapolis/bs-md-gazette-shooting-20180628-story.html</t>
  </si>
  <si>
    <t>https://en.wikipedia.org/wiki/Capital_Gazette_shooting</t>
  </si>
  <si>
    <t>https://www.wbaltv.com/article/court-records-shooting-suspect-tried-to-have-relationship-with-former-classmate/22003762</t>
  </si>
  <si>
    <t>Pittsburgh</t>
  </si>
  <si>
    <t>Robert Bowers</t>
  </si>
  <si>
    <t xml:space="preserve">The suspect posted his hatred on Gab, a haven for white nationalists, neo-Nazis and other extremists; Gunman held the belief that Jews ‘were committing a genocide to his people’; Together, the law enforcement account and social media profile suggest that the alleged gunman was deeply familiar with the current conversations within white nationalist groups, and that he may have been radicalized online.
</t>
  </si>
  <si>
    <t>https://www.nytimes.com/2018/10/28/us/gab-robert-bowers-pittsburgh-synagogue-shootings.html; https://www.theguardian.com/us-news/2018/oct/30/pittsburgh-synagogue-shooter-was-fringe-figure-in-online-world-of-white-supremacist-rage</t>
  </si>
  <si>
    <t>Did not vote for Trump</t>
  </si>
  <si>
    <t>Colt AR-15 semi-automatic rifle; Glock .357 pistol; Glock .357 pistol; Glock .357 pistol; Shotgun</t>
  </si>
  <si>
    <t>three handguns and an AR-15 assault rifle</t>
  </si>
  <si>
    <t>46-year-old Bowers walked into the Tree of Life synagogue Saturday yelling anti-Semitic slurs and shooting at worshipers while three separate services were taking place. In addition to those killed, several were injured, including six police officers.</t>
  </si>
  <si>
    <t>He faces 44 counts of murder, hate crimes, obstructing religious practices and other crimes. Prosecutors are seeking the death penalty.</t>
  </si>
  <si>
    <t>Bowers had no known previous crimes, mental health diagnoses or dishonorable discharges from the military that would have legally barred him from owning the weapons.</t>
  </si>
  <si>
    <t xml:space="preserve">Robert Bowers had an active gun licence and owned 21 firearms, officials say. Robert Bowers is believed to have used four guns in the attack: one AR-15 assault rifle and three Glock .357 handguns. </t>
  </si>
  <si>
    <t>Robert Bowers had an active gun licence. The guns were acquired and possessed legally by Bowers.</t>
  </si>
  <si>
    <t>https://www.nytimes.com/2018/10/30/us/ar15-gun-pittsburgh-shooting.html</t>
  </si>
  <si>
    <t>Bowers agreed to voluntarily commit himself to a mental health clinic, but never followed through. The Forest County coroner, Norman J. Wimer, who reviewed the death report, said it described Mr. Bowers’s presumed mental state as “one of depression as indicated by antidepressant drugs found at scene.”  The elder Bowers's body was found underneath a picnic table with antidepressant drugs not far away.</t>
  </si>
  <si>
    <t>https://pittsburgh.cbslocal.com/2018/10/30/pittsburgh-synagogue-shooting-suspect-robert-bowers-past/; https://www.nytimes.com/2018/11/02/us/pittsburgh-gunman-father-rape-case.html; https://www.washingtonpost.com/national/as-questions-linger-about-pittsburgh-suspect-details-emerge-from-his-early-life/2018/11/02/a643c506-dec7-11e8-b732-3c72cbf131f2_story.html</t>
  </si>
  <si>
    <t>https://en.wikipedia.org/wiki/Pittsburgh_synagogue_shooting#Suspect</t>
  </si>
  <si>
    <t>https://www.bbc.com/news/world-us-canada-46022930</t>
  </si>
  <si>
    <t>https://nypost.com/2018/10/31/accused-synagogue-gunman-legally-purchased-arsenal-of-guns/</t>
  </si>
  <si>
    <t>https://www.nbcnews.com/news/us-news/pittsburgh-synagogue-shooting-suspect-robert-bowers-makes-first-court-appearance-n925751</t>
  </si>
  <si>
    <t>Thousand Oaks</t>
  </si>
  <si>
    <t>Ian David Long</t>
  </si>
  <si>
    <t>Long's roommate was not aware of him being politically active.</t>
  </si>
  <si>
    <t>at a crowded country and western dance hall</t>
  </si>
  <si>
    <t>A gunman firing seemingly at random killed a dozen people inside a crowded country-music bar late Wednesday in Southern California, authorities said, a toll that included a sheriff’s deputy who had raced inside to confront the attacker.</t>
  </si>
  <si>
    <t>12 killed including a police officer who was shot multiple times, with the fatal wound accidentally being fired by another officer amidst the chaos</t>
  </si>
  <si>
    <t>Dean said that officials found a Glock .45-caliber handgun at the scene that was purchased legally. The weapon usually holds 10 rounds, plus one in the chamber, but the gunman used an extended magazine in this shooting, Dean said.</t>
  </si>
  <si>
    <t>Long served in the United States Marine Corps from August 2008 to March 2013, and had gone to Afghanistan from November 2010 to June 2011.</t>
  </si>
  <si>
    <t>https://en.wikipedia.org/wiki/Thousand_Oaks_shooting</t>
  </si>
  <si>
    <t>The former US Marine who shot dead a dozen people inside a packed California bar late Wednesday was using a .45-caliber handgun that was legally purchased — but illegally modified, officials said. The weapon was legally purchased in Ventura.</t>
  </si>
  <si>
    <t>https://nypost.com/2018/11/08/california-bar-shooter-wielded-illegally-modified-gun-cops/</t>
  </si>
  <si>
    <t>Earlier this year, police mental health professionals interviewed and cleared him after sheriffs' deputies found him behaving "irate" and "erratically" at his home, said authorities. Winnett said Long also experimented with molly, a well-known club drug, and took painkillers after a motorcycle accident on a freeway around 2015 that left him with injuries to his arm.</t>
  </si>
  <si>
    <t>https://www.nytimes.com/2018/11/08/us/shooting-california-thousand-oaks.html</t>
  </si>
  <si>
    <t>https://www.cnn.com/2018/11/08/us/thousand-oaks-gunman/index.html</t>
  </si>
  <si>
    <t>https://abc7chicago.com/thousand-oaks-shooting-suspect-what-we-know/4645948/</t>
  </si>
  <si>
    <t>https://www.usatoday.com/story/opinion/2018/11/08/gun-control-failed-thousand-oaks-california-debates-editorials/1932461002/</t>
  </si>
  <si>
    <t>https://www.latimes.com/local/california/la-me-ln-borderline-update-20181207-story.html</t>
  </si>
  <si>
    <t>Sebring</t>
  </si>
  <si>
    <t>Zephen Xaver</t>
  </si>
  <si>
    <t>9mm handgun</t>
  </si>
  <si>
    <t>at the SunTrust Bank</t>
  </si>
  <si>
    <t>About 12:30 p.m., a man who had recently quit his job as a prison guard trainee walked into the bank with a gun, made four employees and a customer lie face-down on the lobby floor and shot them all, according to local law enforcement. He then called 911 saying he had killed five people in the bank. He locked the doors and refused to surrender until two hours later, after a SWAT team broke through the entrance. The victims were all women. Police said the shooter had a history of psychiatric problems as a teenager. A womah who said she was a former girfriend of the shooter said they met in an Indiana psychiatric hospital in 2013 and that "he had this fascination with death." The families of two of the victims asked that they not be publicly identified in keeping with a newly enacted Florida privacy law.</t>
  </si>
  <si>
    <t>He was identified as a former Florida Department of Corrections correctional officer trainee, with the Avon Park Correctional Institution near the Avon Park Air Force Range but resigned on January 9, 2019.</t>
  </si>
  <si>
    <t>a 9mm handgun</t>
  </si>
  <si>
    <t>bought a 9mm handgun and ammunition just days before Wednesday's shooting</t>
  </si>
  <si>
    <t>He was identified as a former Florida Department of Corrections correctional officer trainee, with the Avon Park Correctional Institution near the Avon Park Air Force Range but resigned on January 9, 2019. Xaver indicated he never served in the military.</t>
  </si>
  <si>
    <t>21-year-old Zephen Xaver bought a 9mm handgun and ammunition just days before Wednesday’s shooting at a SunTrust branch. Police did confirm he purchased the gun and ammunition legally.</t>
  </si>
  <si>
    <t>https://apnews.com/0444326988b240e8a1da5a09476102a8; https://www.wfla.com/news/local-news/sheriffs-office-police-zephen-xaver-bought-gun-days-before-sebring-bank-shooting/</t>
  </si>
  <si>
    <t>https://en.wikipedia.org/wiki/2019_Sebring_shooting</t>
  </si>
  <si>
    <t>https://www.wfla.com/news/local-news/sheriffs-office-zephen-xaver-bought-gun-days-before-sebring-bank-shooting/1733170871</t>
  </si>
  <si>
    <t>https://www.wptv.com/news/state/accused-bank-shooter-zephen-xaver-fascinated-with-violence-ex-girlfriend-says</t>
  </si>
  <si>
    <t>Gary Montez Martin</t>
  </si>
  <si>
    <t>.40-caliber Smith &amp; Wesson semi-automatic pistol</t>
  </si>
  <si>
    <t xml:space="preserve">Workplace-at an Illinois warehouse </t>
  </si>
  <si>
    <t>A felon with a long history of violence who was not licensed to own a gun pulled one out during a meeting after being told he was being fired from the valve-making company where he had worked for 15 years. He killed three people in the meeting room before going elsewhere in the warehouse. Two other employees were killed and one was wounded. Among the dead were a father of three young children, a grandfather of eight and a Northern Illinois University intern on his first day on the job. When police arrived, the shooter fired at them, wounding five officers; a sixth was also injured, but not by gunfire. The gunman died in a shootout after police found him hiding in the building. Aurora Police Chief Kristen Ziman said he had a history of arrests in Illinois for crimes including domestic battery. He was allowed to purchase the gun in 2014, but his gun permit card was revoked by state police shortly afterward when he applied for a concealed-carry permit and the fingerprint check revealed a 1995 felony aggravated assault conviction in MIssissippi. Ziman said police are investigating why he was never made to surrender the gun.</t>
  </si>
  <si>
    <t>Martin was convicted in 1995 for a felony aggravated assault in Mississippi, and served two-and-a-half years in prison in Mississippi for that conviction. Aurora police stated that he had six arrests with the Aurora Police Department, including arrests for domestic violence and violating a restraining order, and that he had a 2017 arrest in Oswego, Illinois for disorderly conduct and criminal damage to property.</t>
  </si>
  <si>
    <t>Martin was not legally allowed to possess a gun in Illinois because of his prior felony conviction in Mississippi. However, in 2014 he applied for, and was issued an Illinois FOID card by the Illinois State Police. In March 2014, he was able to buy a gun (which he is believed to have used during the shooting) from a licensed gun dealer in Aurora using that FOID card. Later that month he applied for a concealed carry license from the Illinois State Police. The concealed carry background check involved a fingerprint check, and Martin's felony conviction was discovered at that point. The Illinois State Police rejected his concealed carry application, cancelled his FOID card and sent him a written notice demanding that he turn in the gun that he had purchased. He did not do so.</t>
  </si>
  <si>
    <t>Martin, 45, purchased a handgun on March 6, 2014, after being issued an Illinois Firearm Owner’s Identification (FOID) Card in January of that year. The firearm, a Smith &amp; Wesson .40 caliber, was in Martin's possession as of March 11, 2014. The FOID card application process includes a background check, but applicants are not fingerprinted, Ziman said. It was only when Martin applied for a concealed carry permit on March 16, 2014, that he was fingerprinted and it was revealed he had a 1995 felony conviction for aggravated assault in Mississippi. Ziman said that upon the discovery of this conviction, Martin's concealed carry permit was rejected and his FOID card was revoked. Ziman said that, after officials discovered Martin's felony, a letter was sent notifying him that his FOID card had been revoked and informing him that he was required to relinquish his firearm to local authorities. Martin kept his gun.</t>
  </si>
  <si>
    <t>https://en.wikipedia.org/wiki/Aurora,_Illinois_shooting</t>
  </si>
  <si>
    <t>https://www.npr.org/2019/02/16/695448140/illinois-gunman-opened-fire-when-he-learned-hed-lose-his-job-police-say</t>
  </si>
  <si>
    <t>https://www.heraldnet.com/nation-world/man-who-killed-5-in-workplace-had-just-been-told-he-was-fired/</t>
  </si>
  <si>
    <t>https://www.breitbart.com/politics/2019/02/16/illinois-shooting-occurred-in-gun-free-zone/</t>
  </si>
  <si>
    <t>Virginia Beach</t>
  </si>
  <si>
    <t>DeWayne Craddock</t>
  </si>
  <si>
    <t>Workplace-at a municipal building</t>
  </si>
  <si>
    <t>On May 31, 2019, a gunman opened fire and fatally shot 12 people and wounded five others at a municipal building in the Princess Anne area of Virginia Beach, Virginia, United States. Police officers responded to the scene and fatally shot the gunman. The gunman was later identified as DeWayne Craddock, 40, an engineer with the city's public utilities department. Of the people he killed, 11 were city employees.</t>
  </si>
  <si>
    <t>Between 1996 and 2002, he served in the Virginia Army National Guard in Norfolk as a cannon crew member with the First Battalion, 111th Field Artillery Regiment. At the time of his discharge he held the rank of Specialist (E-4) and had not been deployed for combat service.</t>
  </si>
  <si>
    <t>https://en.wikipedia.org/wiki/Virginia_Beach_shooting#Perpetrator</t>
  </si>
  <si>
    <t>The law enforcement found two legally purchased .45-caliber pistols at the scene -- one the shooter bought in 2016 and one in 2018.</t>
  </si>
  <si>
    <t>At 19, he legally changed his last name from DeWayne Antonio Hamilton to match that of his mother and stepfather.</t>
  </si>
  <si>
    <t>https://pilotonline.com/news/local/virginia-beach-mass-shooting/article_e4c9bebc-87e5-11e9-9da9-836f25e1bc78.html</t>
  </si>
  <si>
    <t>https://en.wikipedia.org/wiki/Virginia_Beach_shooting</t>
  </si>
  <si>
    <t>https://www.cnn.com/2019/06/02/us/virginia-beach-shooting-sunday/index.html</t>
  </si>
  <si>
    <t>https://heavy.com/news/2019/05/dewayne-craddock/</t>
  </si>
  <si>
    <t>El Paso</t>
  </si>
  <si>
    <t>Patrick Wood Crusius</t>
  </si>
  <si>
    <t>The police confirmed that the suspect wrote an anti-immigrant manifesto saying he supported the gunman who killed 51 people in shootings at two mosques in Christchurch, New Zealand, in March. The 21-year-old suspect in the mass shooting at an El Paso Walmart mingled environmentalism with white supremacy, saying in a manifesto that dwindling resources made racist violence "logical."</t>
  </si>
  <si>
    <t>https://www.eenews.net/stories/1060857195</t>
  </si>
  <si>
    <t>7.62mm WASR-10 AK-47 style rifle</t>
  </si>
  <si>
    <t>at a Walmart store</t>
  </si>
  <si>
    <t>A mass shooting occurred at a Walmart store in El Paso, Texas, United States, on the morning of August 3, 2019. A lone gunman killed 22 people and injured 24 others. The Federal Bureau of Investigation (FBI) is investigating the shooting as an act of domestic terrorism and a possible hate crime.</t>
  </si>
  <si>
    <t>https://heavy.com/news/2019/08/patrick-crusius/</t>
  </si>
  <si>
    <t>https://en.wikipedia.org/wiki/2019_El_Paso_shooting#Suspect</t>
  </si>
  <si>
    <t>https://kvoa.com/news/2019/08/05/the-latest-el-paso-victim-dies-raising-death-toll-to-21/</t>
  </si>
  <si>
    <t>https://www.washingtonpost.com/nation/2019/08/04/el-paso-shooting-victims/</t>
  </si>
  <si>
    <t>Dayton</t>
  </si>
  <si>
    <t>Connor Stephen Betts</t>
  </si>
  <si>
    <t xml:space="preserve">According to Newsweek, the gunman was registered as a voter in Greene County, Ohio, as a Democrat. He voted in multiple Democratric primaries. President Trump said he had supported Bernie Sanders, Elizabeth Warren and antifa, a militant group that protests far-right ideology. </t>
  </si>
  <si>
    <t>outside a strip of nightclubs</t>
  </si>
  <si>
    <t>A mass shooting was carried out in Dayton, Ohio, United States, on August 4, 2019. Ten people were killed, including the perpetrator, and 27 others were injured. Seventeen of the injured were shot by the gunman, who was killed by police within 32 seconds of the first shots.</t>
  </si>
  <si>
    <t>Johnson said she and Betts bonded over their mental illnesses: He told her he had bipolar disorder and might also suffer from obsessive-compulsive disorder.</t>
  </si>
  <si>
    <t>The firearm used was "modified in essence to function like a rifle" per the Dayton Police; photos released by the Dayton Police show an AR-15 style firearm with a pistol brace. The gunman was armed with magazines, that if all full, would have carried 250 rounds, police disclosed on Monday. Police said they've recovered at least 41 shell casings fired by Betts.</t>
  </si>
  <si>
    <t>No mention of being served in the military; participated in Bellbrook’s Junior ROTC military program</t>
  </si>
  <si>
    <t>https://www.daytondailynews.com/news/local/things-about-dayton-shooter-connor-betts/8xF8axt7dwU0LfpFDZRwnK/</t>
  </si>
  <si>
    <t>Dayton Police Chief Richard Biehl said the AR-15 style .223 caliber firearm was legally purchased by Betts' from an online retailer in Texas.</t>
  </si>
  <si>
    <t>https://www.cincinnati.com/story/news/crime/crime-and-courts/2019/08/05/dayton-shooter-used-gun-may-have-exploited-atf-loophole/1920506001/</t>
  </si>
  <si>
    <t>https://nypost.com/2019/08/15/connor-betts-had-pocketful-of-mental-health-care-receipts-on-him-during-dayton-massacre/</t>
  </si>
  <si>
    <t>https://heavy.com/news/2019/08/connor-betts-sister-megan-betts/</t>
  </si>
  <si>
    <t>https://www.nbcnews.com/news/us-news/dayton-police-still-don-t-know-if-gunman-targeted-sister-n1039236</t>
  </si>
  <si>
    <t>https://abcnews.go.com/US/wireStory/ohio-shooter-wrestled-dark-thoughts-64815280</t>
  </si>
  <si>
    <t>https://www.wsj.com/articles/dayton-shooter-used-ar-15-pistol-smaller-version-of-popular-rifle-11565045046</t>
  </si>
  <si>
    <t>https://en.wikipedia.org/wiki/2019_Dayton_shooting#Victims</t>
  </si>
  <si>
    <t>Milwaukee</t>
  </si>
  <si>
    <t>Anthony N. Ferrill</t>
  </si>
  <si>
    <t>No mention of political affiliation in any news article; Ferrill’s wife posted photos of her family and expressing liberal political views</t>
  </si>
  <si>
    <t>Workplace-at the Molson Coors Beverage Company</t>
  </si>
  <si>
    <t>Five people were killed when a gunman opened fire at the local Molson Coors Beverage Company campus, where he had been employed. Afterwards, the gunman committed suicide.</t>
  </si>
  <si>
    <t xml:space="preserve">The shooter was armed with two handguns, one with a silencer, according to a police source. </t>
  </si>
  <si>
    <t>He served in the U.S. Coast Guard from 1987 to 1991 and was honorably discharged, according to Rick Flowers of Milwaukee County Veterans' Services.</t>
  </si>
  <si>
    <t>https://www.columbiadailyherald.com/zz/news/20200227/shooter-at-milwaukee-molson-coors-had-long-running-dispute-with-co-worker#:~:text=Ferrill%20was%20a%20licensed%20industrial,of%20Milwaukee%20County%20Veterans'%20Services.</t>
  </si>
  <si>
    <t>https://en.wikipedia.org/wiki/Milwaukee_brewery_shooting</t>
  </si>
  <si>
    <t>https://newsone.com/3904853/anthony-ferrill-milwaukee-brewery-shooter-identified/</t>
  </si>
  <si>
    <t>https://siouxlandnews.com/news/nation-world/milwaukee-police-search-house-in-wake-of-brewery-shooting</t>
  </si>
  <si>
    <t>https://www.jsonline.com/story/news/local/2020/02/26/active-shooter-reported-molsoncoors-campus-unknown-injuries/4884282002/</t>
  </si>
  <si>
    <t>Springfield</t>
  </si>
  <si>
    <t>Joaquin S. Roman</t>
  </si>
  <si>
    <t>a Glock 9-mm handgun and an SKS 7.62-caliber rifle</t>
  </si>
  <si>
    <t>unknown</t>
  </si>
  <si>
    <t>at the Kum &amp; Go on Chestnut Expressway near Highway 65</t>
  </si>
  <si>
    <t>The suspect crashed his vehicle outside of the Kum &amp; Go on Chestnut Expressway and Prince Lane, walked inside and began shooting customers and employees. The shooter killed four people, including a police officer, and injured two others, including another police officer, before committing suicide at a gas station.</t>
  </si>
  <si>
    <t>killed four people — including a police officer</t>
  </si>
  <si>
    <t>A warrant from May that gave police access to Roman's email account indicates Roman's mother had concerns about his mental health leading up to the shooting. The warrant says Roman's mother told police he had talked to her about mental health issues and said he was worried he had been "infiltrated." He also allegedly questioned his mother about her being "infiltrated." The warrant says Roman had searched online for "mental illness" and "tactical shooting" a few days before the attack.</t>
  </si>
  <si>
    <t>Police say Roman obtained the guns legally.</t>
  </si>
  <si>
    <t>https://www.news-leader.com/story/news/crime/2020/04/08/springfield-kum-and-go-shooting-police-seize-ammo-shooter-apartment/2968217001/</t>
  </si>
  <si>
    <t>No mention of taking any medicine or seeing any psychiatrists, but had searched online for "mental illness" and "tactical shooting" a few days before the attack. Roman's mother had concerns about his mental health.</t>
  </si>
  <si>
    <t>https://www.news-leader.com/story/news/crime/2020/06/01/kum-n-go-springfield-missouri-shooting-warrant-mental-health/5309045002/</t>
  </si>
  <si>
    <t>https://www.kiro7.com/news/trending/ive-been-shot-audio-paints-frantic-picture-shooting-that-killed-missouri-officer-3-others/THC32OGO75BR7FLTMXL4VUFYFE/</t>
  </si>
  <si>
    <t>Zane Floyd</t>
  </si>
  <si>
    <t>in a supermarket</t>
  </si>
  <si>
    <t>On 3 June 1999, at approximately 5:15 in the morning, Floyd entered an Albertson's supermarket in Las Vegas and opened fire on random individuals in the store using a shotgun.</t>
  </si>
  <si>
    <t>Psychologist Dr. Dougherty testified and gave his opinion that Floyd suffers from the mental disease of mixed personality disorder with borderline, paranoid, and depressive features.</t>
  </si>
  <si>
    <t xml:space="preserve">Police say the employee told workers at the escort service that a man identified as “Zane” bragged of having 19 bullets, with plans to kill the next 19 people he saw. </t>
  </si>
  <si>
    <t>After attending high school, Floyd enlisted in the United States Marine Corps.</t>
  </si>
  <si>
    <t>https://web.archive.org/web/20030831232824/http://www.reviewjournal.com/lvrj_home/2000/Jan-08-Sat-2000/news/12709478.html</t>
  </si>
  <si>
    <t>Floyd purchased the shotgun from Craven's Haven Gun Shop in January.</t>
  </si>
  <si>
    <t>https://lasvegassun.com/news/1999/jun/04/floyd-described-as-sweet-guy-with-violent-streak/; https://www.latimes.com/archives/la-xpm-1999-jun-08-mn-45305-story.html; https://www.latimes.com/archives/la-xpm-1999-jun-10-mn-46144-story.html</t>
  </si>
  <si>
    <t>Floyd's parents testified Tuesday, as did a psychiatrist who treated him when he was 13. Dr. Norton Roitman said Floyd was taking Ritalin, a stimulant used to treat attention-deficit disorder, when the boy was referred to him in 1989.</t>
  </si>
  <si>
    <t>https://www.leagle.com/decision/infdco20140923d14; https://murderpedia.org/male.F/f/floyd-zane.htm</t>
  </si>
  <si>
    <t>https://lasvegassun.com/news/2020/feb/06/las-vegas-mass-killer-wants-us-supreme-court-to-bl/</t>
  </si>
  <si>
    <t>https://murderpedia.org/male.F/f/floyd-zane-photos.htm</t>
  </si>
  <si>
    <t>Idaho</t>
  </si>
  <si>
    <t>Oldtown</t>
  </si>
  <si>
    <t>Ralph R. Reeves</t>
  </si>
  <si>
    <t>We found 14 shell casings and an empty magazine in the bar.</t>
  </si>
  <si>
    <t>9mm Glock pistol</t>
  </si>
  <si>
    <t>in a small-town tavern</t>
  </si>
  <si>
    <t>A man fatally shot his former girlfriend and three other people in a small-town tavern, then killed himself hours later as sheriff's deputies approached him in his car, authorities said.</t>
  </si>
  <si>
    <t xml:space="preserve">Reeves had a drinking problem that had gotten noticeably worse in the past few weeks, and was severely depressed. </t>
  </si>
  <si>
    <t>at least 14 shells were found at the scene; One magazine was found inside the tavern, meaning Reeves reloaded once while inside. Another magazine was found on Reeves when he shot himself later that night.</t>
  </si>
  <si>
    <t>https://azdailysun.com/four-people-killed-in-idaho-bar-shooting-suspect-kills-self/article_163bed64-5202-50e8-99ea-95c04515ad99.html</t>
  </si>
  <si>
    <t>https://www.washingtonpost.com/archive/politics/2003/10/26/nation-in-brief/b4387d2d-c511-4375-bf8a-860ae19a0488/</t>
  </si>
  <si>
    <t>https://pendoreillerivervalley.com/four-killed-in-oldtown-shooting-p111-119.htm</t>
  </si>
  <si>
    <t>Louisiana</t>
  </si>
  <si>
    <t>Baton Rouge</t>
  </si>
  <si>
    <t>Anthony Bell</t>
  </si>
  <si>
    <t>A man opened fire Sunday morning at a church hitting five people, four of them fatally before abducting his wife, whom he later shot to death at another location, authorities said.</t>
  </si>
  <si>
    <t>A revolver was found held lightly in Erica's hand, which was resting on her lap. The revolver had one live round in it and was later determined to be the same weapon that was used in the church shooting. A live round was also found in the defendant's pocket, along with a lighter and a driver's license.</t>
  </si>
  <si>
    <t>https://www.theadvocate.com/baton_rouge/news/courts/article_d3aff50e-2a97-11e7-8eef-432babe88350.html</t>
  </si>
  <si>
    <t>https://www.wafb.com/story/6546399/baton-rouge-deadly-church-shooting-anniversary/</t>
  </si>
  <si>
    <t>Santa Maria</t>
  </si>
  <si>
    <t>Lee Leeds</t>
  </si>
  <si>
    <t>Leeds fired 17 rounds during the incident</t>
  </si>
  <si>
    <t>at Leeds father’s Santa Maria auto salvage yard</t>
  </si>
  <si>
    <t>Lee Isaac Bedwell Leeds shot and killed his father and three other men whom he believed were conspiring to kill him.</t>
  </si>
  <si>
    <t>Leeds was diagnosed with paranoid schizophrenia in 2000 when he was 22 years old. Approximately four months before the murders, he stopped taking his antipsychotic medication. His mental condition began to deteriorate. He became “weird.” He often sat alone in the corner of a room, talking to himself and laughing for no apparent reason.</t>
  </si>
  <si>
    <t>Leeds took a gun from the desk drawer.</t>
  </si>
  <si>
    <t>Approximately four months before the murders, he stopped taking his antipsychotic medication.</t>
  </si>
  <si>
    <t>https://caselaw.findlaw.com/ca-court-of-appeal/1714165.html</t>
  </si>
  <si>
    <t xml:space="preserve">Both his brother and stepmother described his relationship with his father as good; shot and killed his father </t>
  </si>
  <si>
    <t>https://www.nbcnews.com/id/wbna23699429</t>
  </si>
  <si>
    <t>Atlanta</t>
  </si>
  <si>
    <t>Robert Aaron Long</t>
  </si>
  <si>
    <t>0 (sexual addiction)</t>
  </si>
  <si>
    <t>at three spas or massage parlors in the metropolitan area</t>
  </si>
  <si>
    <t>A series of mass shootings occurred at massage parlors in the Atlanta, Georgia metropolitan area. Eight people were killed in the incidents and one person was wounded.</t>
  </si>
  <si>
    <t>According to police, Long said he was motivated by a sexual addiction that was at odds with his religious beliefs.</t>
  </si>
  <si>
    <t xml:space="preserve">Georgia law enforcement officials said they were confident it was a 9mm handgun that was used in the shooting and that it was the only handgun they have found so far. </t>
  </si>
  <si>
    <t>The suspect, Robert Aaron Long, legally purchased a 9 mm handgun at Big Woods Goods, a firearms store and indoor gun range in Holly Springs, Cherokee County, hours before the shooting.</t>
  </si>
  <si>
    <t>The parents said Long did not suffer from mental illnesses, did not take any medication and was not suicidal, the deputy wrote. Long had been in rehab for sex addiction.</t>
  </si>
  <si>
    <t>https://www.washingtonpost.com/national/atlanta-shooting-suspect-robert-aaron-long/2021/03/19/9397cdca-87fe-11eb-8a8b-5cf82c3dffe4_story.html; https://www.usatoday.com/story/news/nation/2021/05/11/atlanta-shooting-suspect-robert-aaron-long-indicted-murder-charges/5040919001/</t>
  </si>
  <si>
    <t>Marriage intact; the suspect was recently kicked out of the house by his family due to his sexual addiction</t>
  </si>
  <si>
    <t>https://www.abc57.com/news/what-we-know-about-robert-aaron-long-the-suspect-in-atlanta-spa-shootings</t>
  </si>
  <si>
    <t>https://www.nytimes.com/2021/03/18/us/robert-aaron-long-atlanta-spa-shooting.html</t>
  </si>
  <si>
    <t>https://en.wikipedia.org/wiki/2021_Atlanta_spa_shootings</t>
  </si>
  <si>
    <t>Boulder</t>
  </si>
  <si>
    <t>Ahmad Al Aliwi Alissa</t>
  </si>
  <si>
    <t>Alissa was not very political or particularly religious, according to his brother; criticized former President Donald Trump's response to immigration and refugees</t>
  </si>
  <si>
    <t>Boulder County District Attorney Michael Dougherty told reporters that Ahmad Al Aliwi Alissa, 22, possessed the magazines that hold more than 15 rounds unlawfully but that investigators don’t believe the magazines were purchased illegally.</t>
  </si>
  <si>
    <t>an AR-15-style pistol modified with an arm brace; a semiautomatic handgun and a tactical vest</t>
  </si>
  <si>
    <t>an AR-15-style pistol modified with an arm brace</t>
  </si>
  <si>
    <t>at a King Soopers supermarket</t>
  </si>
  <si>
    <t>A mass shooting occurred at a King Soopers supermarket in Boulder, Colorado, which left 10 people dead including an on duty police officer.</t>
  </si>
  <si>
    <t>Ahmad Al Aliwi Alissa is a Syrian immigrant.</t>
  </si>
  <si>
    <t>The suspect’s family told investigators they believed Alissa was suffering some type of mental illness, including delusions. "He didn't take any medication. He never drank or took drugs," the relative said, but noted that Alissa had become increasingly withdrawn over the past year and had in the past spoken in paranoid terms about being surveilled by unknown people.</t>
  </si>
  <si>
    <t>The weapon used in the attack was an AR-15-style pistol modified with an arm brace, according to the source. Boulder County District Attorney Michael Dougherty told reporters that Ahmad Al Aliwi Alissa, 22, possessed the magazines that hold more than 15 rounds unlawfully but that investigators don’t believe the magazines were purchased illegally.</t>
  </si>
  <si>
    <t>Investigators determined Alissa had purchased a Ruger AR556 pistol on March 16. Police said he bought the weapon legally.</t>
  </si>
  <si>
    <t>https://www.cnn.com/us/live-news/boulder-colorado-shooting-3-23-21/h_9b0b65d3adfc3b1d01b36706c3b73c5d; https://www.washingtonpost.com/national-security/boulder-shooter-family-shame-grief/2021/03/28/f3dc7918-8fe4-11eb-a74e-1f4cf89fd948_story.html</t>
  </si>
  <si>
    <t>"He didn't take any medication. He never drank or took drugs," the relative said, but noted that Alissa had become increasingly withdrawn over the past year and had in the past spoken in paranoid terms about being surveilled by unknown people.</t>
  </si>
  <si>
    <t>Marriage intact; Alissa lived with his parents in the basement of their $800,000 seven-bed, six-bathroom home in Arvada, Colorado.</t>
  </si>
  <si>
    <t>https://www.the-sun.com/news/2570453/boulder-shooting-gunman-ahmad-alissa-loner/</t>
  </si>
  <si>
    <t>https://ewscripps.brightspotcdn.com/59/5c/5f1e05ed486f9dfea6f1bc9503d7/affidavit-for-arrest-warrant-alissa-redacted.pdf</t>
  </si>
  <si>
    <t>https://www.cbsnews.com/news/boulder-shooting-victims-what-we-know/</t>
  </si>
  <si>
    <t>https://americanindependent.com/boebert-blames-grocery-store-for-shooting-deaths-because-it-bans-open-carry-of-guns/</t>
  </si>
  <si>
    <t>Orange</t>
  </si>
  <si>
    <t>Aminadab Gaxiola González</t>
  </si>
  <si>
    <t>a Glock semi-automatic handgun; handcuffs and pepper spray</t>
  </si>
  <si>
    <t>a Glock semi-automatic handgun</t>
  </si>
  <si>
    <t>at an Orange office complex</t>
  </si>
  <si>
    <t>A gunman opened fire at a Southern California real estate office on Wednesday, killing four people, including a 9-year-old boy who the authorities said appeared to have died in his mother’s arms as she tried to shield him from the gunfire. The shooting was likely related to a business and personal relationship which existed between the suspect and all of the victims.</t>
  </si>
  <si>
    <t>California mass shooting suspect shouldn’t have had a gun.</t>
  </si>
  <si>
    <t>It’s unclear where or how Gonzalez, 44, acquired the Glock semi-automatic handgun and ammunition used in the March 31 shooting in the city of Orange.</t>
  </si>
  <si>
    <t>https://www.sacbee.com/news/politics-government/capitol-alert/article250707474.html</t>
  </si>
  <si>
    <t>No mention of taking any medicine or seeing any psychiatrists</t>
  </si>
  <si>
    <t>https://www.ocregister.com/2021/04/13/2-weeks-after-mass-shooting-in-orange-medical-state-of-accused-shooter-has-stalled-court-proceedings/</t>
  </si>
  <si>
    <t>https://www.nytimes.com/2021/03/31/us/shooting-orange-california.html</t>
  </si>
  <si>
    <t>https://losangeles.cbslocal.com/2021/04/03/shooting-orange-business-park-suspect-aminiadab-gaxiola-gonzalez/</t>
  </si>
  <si>
    <t>Indianapolis</t>
  </si>
  <si>
    <t>Brandon Scott Hole</t>
  </si>
  <si>
    <t xml:space="preserve">FBI Indianapolis Special Agent in Charge Paul Keenan said "(Hole) did not appear to have been motivated by bias or desire to advance any ideology." </t>
  </si>
  <si>
    <t>https://www.wrtv.com/news/local-news/crime/fedex-shooting/impd-observed-white-supremacist-websites-on-fedex-shooting-suspects-computer-in-2020; https://www.indystar.com/story/news/crime/2021/07/28/fedex-shooting-indianapolis-fbi-reveals-brandon-holes-motives/5400900001/</t>
  </si>
  <si>
    <t>Ruger AR-556 semi-automatic rifle; HM Defense HM15F semi-automatic rifle</t>
  </si>
  <si>
    <t>at a FedEx processing center near the Indianapolis airport</t>
  </si>
  <si>
    <t>Brandon Scott Hole opened fire with a rifle at the plant near the Indianapolis International Airport, killing eight. The shooter started randomly firing at people in the parking lot and then went into the building and continued shooting. Four people were killed outside the building and another four inside. At a news conference Friday afternoon, McCartt said four victims with injuries consistent with gunshot wounds were taken to local hospitals Thursday night, while a fifth sought treatment in another county. Two additional people were treated for injuries at the scene and were released, McCartt said.</t>
  </si>
  <si>
    <t>According to the Indianapolis Star, that family member was Hole’s mother. She told police that he might try to commit “suicide by cop” in March 2020, the newspaper reported, so authorities took a shotgun from his home and Hole was interviewed by the FBI in April 2020. Authorities seized a shotgun from his home and the FBI interviewed him in April 2020, the Star reported. “The suspect was placed on an immediate detention mental health temporary hold by the Indianapolis Metropolitan Police Department,”FBI Special Agent in Charge Paul Keenan said to the Star. He told the newspaper that Hole wasn’t found to be associated with “Racially Motivated Violent Extremism” at that time.</t>
  </si>
  <si>
    <t>Brandon Scott Hole, 19, purchased the two assault rifles in July and September, Indianapolis police said Saturday.</t>
  </si>
  <si>
    <t>Hole legally bought his first assault rifle, an HM Defense HM15F, post-mental health hold in July, and his second, a Ruger AR-556, in September. There's no indication the weapons had any type of modifications.</t>
  </si>
  <si>
    <t>https://www.wrtv.com/news/local-news/crime/fedex-shooting/brandon-hole-what-we-know-about-the-indianapolis-fedex-mass-shooter; https://nypost.com/2021/04/18/fedex-shooter-brandon-scott-hole-bought-guns-legally-last-year-police/</t>
  </si>
  <si>
    <t>She (Hole's stepsister) said their father died by suicide in 2004.</t>
  </si>
  <si>
    <t>https://www.newsnationnow.com/us-news/midwest/exclusive-stepsister-of-suspected-fedex-shooter-says-he-never-got-the-help-that-he-needed/</t>
  </si>
  <si>
    <t>https://en.wikipedia.org/wiki/Indianapolis_FedEx_shooting</t>
  </si>
  <si>
    <t>https://i.imgur.com/012R4RW.jpg</t>
  </si>
  <si>
    <t>https://www.nbcnews.com/news/us-news/shooting-reported-fedex-facility-indianapolis-n1264249</t>
  </si>
  <si>
    <t>San Jose</t>
  </si>
  <si>
    <t>Samuel James Cassidy</t>
  </si>
  <si>
    <t>A total of 39 rounds were fired from three semiautomatic handguns, which were equipped with 32 high-capacity magazines—some with 12 rounds and others with 15.</t>
  </si>
  <si>
    <t xml:space="preserve">Workplace-at a Santa Clara Valley Transportation Authority (VTA) rail yard </t>
  </si>
  <si>
    <t>The suspect had a long history of dissatisfaction with his employer. The memo notes that Cassidy had a “minor criminal history,” citing a 1983 arrest in San Jose and charges of “misdemeanor obstruction/resisting a peace officer.”</t>
  </si>
  <si>
    <t xml:space="preserve">Cassidy’s elderly father, James, told the Mercury News in San Jose that his son was bipolar. </t>
  </si>
  <si>
    <t>No one in her family really knew whether her older brother was ever diagnosed with bipolar disorder or other mental health issues.</t>
  </si>
  <si>
    <t>https://www.mercurynews.com/2021/05/28/san-jose-mass-shooting-vta-shooters-father-apologizes-says-his-son-was-bipolar/</t>
  </si>
  <si>
    <t>https://en.wikipedia.org/wiki/2021_San_Jose_shooting</t>
  </si>
  <si>
    <t>https://www.cnn.com/2021/05/27/us/san-jose-shooting-victims/index.html</t>
  </si>
  <si>
    <t>https://www.sfchronicle.com/projects/2021/san-jose-rail-yard-shooting-diagrams/</t>
  </si>
  <si>
    <t>https://abc7news.com/vta-shooting-san-jose-mass-samuel-cassidy-rail-yard/10701090/</t>
  </si>
  <si>
    <t>Saint Paul</t>
  </si>
  <si>
    <t>Antoine Darnique Suggs</t>
  </si>
  <si>
    <t>An SUV with four deceased adults was found in a local cornfield in Wheeler, Wisconsin. It was discovered later that the four victims were shot in Saint Paul following an argument at a bar with the shooter. The perpetrator's father followed his son in a vehicle on the way to Wheeler and then gave his son a ride home after his son abandoned the SUV in the cornfield.</t>
  </si>
  <si>
    <t>Suggs has a prior conviction of being a felon in possession of a firearm.</t>
  </si>
  <si>
    <t>https://www.twincities.com/2021/09/21/antoine-suggs-murder-charges-wi-cornfield-st-paul-stillwater/</t>
  </si>
  <si>
    <t>https://www.dailymail.co.uk/news/article-10004445/Suspect-killing-4-Wisconsin-arrested-Arizona.html</t>
  </si>
  <si>
    <t>https://www.twincities.com/2022/04/05/extradited-from-arizona-to-ramsey-county-jail-man-charged-in-killing-4-makes-first-in-person-court-appearance/</t>
  </si>
  <si>
    <t>https://eurweb.com/2021/09/17/man-arrested-his-son-wanted-in-killing-of-four-friends-shot-dead-in-suv-video/</t>
  </si>
  <si>
    <t>https://myvillager.com/wp-content/uploads/2021/09/Suggs-Antoine-Darnique-9.21.21.pdf</t>
  </si>
  <si>
    <t>Tacoma</t>
  </si>
  <si>
    <t>Malek Dominique Pate</t>
  </si>
  <si>
    <t>in an alley way between homes</t>
  </si>
  <si>
    <t>Three adults were killed and a fourth later died at the hospital in a night time shooting.</t>
  </si>
  <si>
    <t>When Pate was committed to Wellfound Behavioral Health Hospital on Jan. 16, he was admitted as “gravely disabled,” and he stayed for 10 days. During that time, the hospital diagnosed him with bipolar disorder.</t>
  </si>
  <si>
    <t>Pate was involuntarily committed twice in January. In Pate’s interview with the psychologist, he reported he has only used psychedelic mushrooms “once or twice,” and first used them two years ago.</t>
  </si>
  <si>
    <t>https://www.thenewstribune.com/news/local/crime/article255847706.html</t>
  </si>
  <si>
    <t>https://www.thenewstribune.com/news/local/crime/article255449171.html</t>
  </si>
  <si>
    <t>https://www.king5.com/video/news/crime/22-year-old-charged-with-4-counts-of-murder-for-quadruple-shooting-in-tacoma/281-3377808d-4d86-402b-9362-4169eeaa3b05</t>
  </si>
  <si>
    <t>https://www.seattletimes.com/seattle-news/law-justice/man-22-charged-in-shootings-that-left-4-dead-in-tacoma-motive-unknown/</t>
  </si>
  <si>
    <t>Ethan Crumbley</t>
  </si>
  <si>
    <t xml:space="preserve">A 9 mm SIG Sauer SP 2022 semi-automatic handgun and at least two 15-round magazines were recovered from Crumbley, while a third magazine was found at the school. </t>
  </si>
  <si>
    <t>A 15-year-old student opened fire at Oxford High School initially killing three students and wounding seven others and a teacher, before being arrested. One of the wounded died a day later. The suspect was charged with four counts of murder and seven counts of attempted murder while his parents, who bought him the gun used in the shooting as an early Christmas present, were charged with four counts of involuntary manslaughter.</t>
  </si>
  <si>
    <t>Hopkins said he "was concerned about suicidal ideation" in Ethan. The counselor testified that he told the couple Ethan needed mental health support "as soon as possible, today if possible.</t>
  </si>
  <si>
    <t>a 9 mm SIG Sauer SP 2022 semi-automatic handgun</t>
  </si>
  <si>
    <t>semiautomatic handgun</t>
  </si>
  <si>
    <t>https://www.washingtonpost.com/politics/2021/12/08/school-shooting-parents-racially-disparate-consequences/; https://www.salon.com/2021/12/13/michigan-high-school-massacre-another-tragic-example-of-how-privilege-people/</t>
  </si>
  <si>
    <t>Oxford High School counselor Shawn Hopkins testified that he met with Ethan to discuss the homework and assess his mental state.</t>
  </si>
  <si>
    <t>https://www.fox7austin.com/news/ethan-crumbley-told-friend-prior-to-oxford-shooting-parents-make-me-feel-like-im-the-problem</t>
  </si>
  <si>
    <t>https://www.clickondetroit.com/news/local/2021/12/05/sunday-read-everything-we-know-about-oxford-high-school-shooting-timeline-charges-evidence-more/</t>
  </si>
  <si>
    <t>https://www.independent.co.uk/news/world/americas/crime/oxford-shooting-madisyn-baldwin-victims-b1968020.html</t>
  </si>
  <si>
    <t>https://www.cnn.com/2021/12/04/us/michigan-oxford-high-school-shooting-timeline/index.html</t>
  </si>
  <si>
    <t>Arden-Arcade</t>
  </si>
  <si>
    <t>David Mora Rojas</t>
  </si>
  <si>
    <t>In addition to the illegal ghost gun, investigators said Mora-Rojas was also found with an illegal extended 30-round magazine.</t>
  </si>
  <si>
    <t>A man fatally shot himself, his three children, and the children's chaperone at a church during a supervised visit. A restraining order against the father prevented him from seeing his children except for four-hour sessions in which a friend of the mother had to be present.</t>
  </si>
  <si>
    <t>Mora, who also was identified as David Fidel Mora Rojas in court papers, was taken into custody for a mental health evaluation last April 17, and nine days later a temporary restraining order was granted. He also was required to take anger management courses.</t>
  </si>
  <si>
    <t>https://www.americanpost.news/the-hispanic-man-who-murdered-his-daughters-in-a-sacramento-church-had-a-history-of-domestic-violence-and-assault-on-a-police-officer/</t>
  </si>
  <si>
    <t>https://www.dailymail.co.uk/news/article-10579979/Gunman-killed-three-daughters-California-church-U-S-illegally.html</t>
  </si>
  <si>
    <t>https://lawandcrime.com/crime/dad-used-ghost-gun-to-kill-his-three-young-daughters-chaperone-and-himself-inside-california-church-police/</t>
  </si>
  <si>
    <t>Buffalo</t>
  </si>
  <si>
    <t>Then he went home, borrowed his father’s electric drill, and removed a restraining bolt, required by state law, that limited its capacity to a 10-round clip. That modification allowed him to load multiple 30-round magazines, making it easier for him to hunt, target and kill Black people, according to a manifesto he posted online.</t>
  </si>
  <si>
    <t>Bushmaster XM-15 semiautomatic rifle</t>
  </si>
  <si>
    <t>at a supermarket</t>
  </si>
  <si>
    <t>An 18-year-old avowed white supremacist killed 10 people and wounded three more with an assault-style weapon in a live-streamed attack at a supermarket.</t>
  </si>
  <si>
    <t>In the manifesto, the author writes he has no military background.</t>
  </si>
  <si>
    <t>https://crimeresearch.org/wp-content/uploads/2022/05/spree-killer-manifesto.pdf</t>
  </si>
  <si>
    <t>previous threats and a mental health evaluation prompted by state police investigation in June 2021</t>
  </si>
  <si>
    <t>Payton Gendron is one of three brothers who lived with their mother and father in the town. He lived with his intact family in a three-story house with a backyard pool, in a small, majority-White suburb of Binghamton. Both parents are civil engineers for the state of New York.</t>
  </si>
  <si>
    <t>https://nypost.com/2022/05/15/buffalo-alleged-shooter-payton-gendron-quiet-hometown-stunned-after-supermarket-shooting/; https://www.washingtonpost.com/opinions/2022/06/03/uvalde-guns-mass-shootings-mo-brooks-blames-single-moms/</t>
  </si>
  <si>
    <t>https://www.nytimes.com/live/2022/05/15/nyregion/shooting-buffalo-ny</t>
  </si>
  <si>
    <t>https://www.washingtonpost.com/investigations/2022/05/15/buffalo-shooting-gun-bought-bushmaster/</t>
  </si>
  <si>
    <t>Uvalde</t>
  </si>
  <si>
    <t>Salvador Rolando Ramos</t>
  </si>
  <si>
    <t>18 (including the perpetrator's grandmother at home)</t>
  </si>
  <si>
    <t>He also recently purchased 375 rounds of the 5.56 ammunition for the rifles and carried seven 30-round magazines into Monday’s shooting along with the Daniel Defense rifle, according to law enforcement officials.</t>
  </si>
  <si>
    <t>Daniel Defense DDM4 V7 rifle</t>
  </si>
  <si>
    <t>An 18-year-old gunman killed 19 students and two teachers at Robb Elementary School.</t>
  </si>
  <si>
    <t>The $1,870 Daniel Defense DDM4 V7 rifle is legally sold to anyone over 18 who passes a background check at a gun shop, which the shooter did shortly after his birthday, according to law enforcement.</t>
  </si>
  <si>
    <t>https://www.thestatesman.com/opinion/amendment-inserted-slave-holders-1503077694.html</t>
  </si>
  <si>
    <t>Oklahoma</t>
  </si>
  <si>
    <t>Tulsa</t>
  </si>
  <si>
    <t>Michael Louis</t>
  </si>
  <si>
    <t>Louis’ niece said “we are a Christian-based family"; Louis’ wife, whom the neighbor identified as Dr. Edith Lubin, and her daughter are “church-going religious people,” according to the neighbor who requested that her name not be published.</t>
  </si>
  <si>
    <t>&lt;10</t>
  </si>
  <si>
    <t>at an orthopedic office</t>
  </si>
  <si>
    <t>A gunman killed his back surgeon, another doctor, a receptionist and a visitor at a medical building. He then killed himself.</t>
  </si>
  <si>
    <t>According to reports, two victims were doctors, one was a receptionist for the office, and one was a patient. Dr. Phillips previously performed surgery on Michael Louis, and Louis blamed Phillips for his continued pain post-surgery.</t>
  </si>
  <si>
    <t>https://tulsaworld.com/news/local/saint-francis-shooting-oklahoma-imposes-few-obstacles-to-obtaining-firearms/article_138d5fa6-e2a1-11ec-afa7-9baff380c4f5.html; https://nypost.com/2022/06/02/tulsa-gunman-michael-louis-targeted-doctor-who-operated-on-him-cops/</t>
  </si>
  <si>
    <t>https://www.youtube.com/watch?v=AMqX3CaHsmU&amp;t=236s</t>
  </si>
  <si>
    <t xml:space="preserve">https://patch.com/connecticut/newtown/al-report-probes-dark-interior-life-sandy-hook-shooter-0; https://medium.com/langdale-blog/was-adam-lanza-molested-3ca3ac5806a2; http://www.tampabay.com/news/nation/frustrating-search-for-newtown-conn-shooter-adam-lanzas-motive/1267513; https://nypost.com/2012/12/17/some-victims-funerals-will-be-held-at-gunmans-church/; </t>
  </si>
  <si>
    <t xml:space="preserve">https://www.dailymail.co.uk/news/article-3134689/Dylann-Roof-devout-Christian-baptized-Lutheran-faith-went-church-camp-regularly-attended-Mass-reveals-pastor-family-attend-church-services-pray-massacre-victims.html; https://www.huffingtonpost.com/2015/06/19/dylann-roof-religion-church-lutheran_n_7623990.html; https://www.rollingstone.com/politics/politics-news/the-charleston-shooter-racist-violent-and-yes-political-60417/; https://www.adl.org/sites/default/files/documents/MurderAndExtremismInUS2016.pdf; </t>
  </si>
  <si>
    <t>https://www.newsweek.com/who-connor-betts-dayton-ohio-shooter-1452491; https://heavy.com/news/2019/08/connor-betts/; https://www.wsj.com/articles/dayton-shooter-recalled-for-uncontrollable-urges-and-violent-statements-couched-as-jokes-11565122531; https://www.usatoday.com/story/news/2019/08/07/dayton-shooting-what-do-we-know-connor-betts-politics/1943289001/; https://www.cincinnati.com/story/news/2019/08/07/dayton-shooting-what-do-we-know-connor-betts-politics/1942122001/</t>
  </si>
  <si>
    <t xml:space="preserve">  </t>
  </si>
  <si>
    <t xml:space="preserve">http://murderpedia.org/male.J/j/johnson-mitchell.htm; https://www.arktimes.com/arkansas/a-boy-killer-speaks/Content?oid=934386; https://www.nytimes.com/1998/03/29/us/from-wild-talk-and-friendship-to-five-deaths-in-a-schoolyard.html?mcubz=0 </t>
  </si>
  <si>
    <t xml:space="preserve">https://www.washingtonpost.com/archive/politics/1999/07/31/killer-wrote-of-fear-hopelessness/af33786a-de37-45cd-9d5f-1098379892dd/?noredirect=on&amp;utm_term=.df0baa182fdc  </t>
  </si>
  <si>
    <t xml:space="preserve">https://www.nytimes.com/1999/09/18/us/death-in-a-church-the-faith-after-7-are-killed-texans-look-for-meaning.html http://articles.latimes.com/1999/sep/18/news/mn-11519; https://content.time.com/time/magazine/article/0; </t>
  </si>
  <si>
    <t xml:space="preserve">https://www.latimes.com/archives/la-xpm-2000-jan-01-mn-49588-story.html  </t>
  </si>
  <si>
    <t xml:space="preserve">https://www.southbendtribune.com/archive-gunfire-shatters-community/article_2123066c-ee30-11e2-894d-0019bb30f31a.html; https://web.archive.org/web/20170803152430/http://www.heraldpalladium.com/localnews/killings-shock-friends-and-neighbors/article_1e98c855-92d1-5d68-aaa6-e68165370d57.html ; </t>
  </si>
  <si>
    <t xml:space="preserve">https://www.clarionledger.com/story/news/2018/03/08/mass-shooting-gun-violence-survivors-speak-gun-control-rights/397253002/ https://usatoday30.usatoday.com/news/nation/2003-07-08-inside-shooting_x.htm; https://abcnews.go.com/Primetime/story?id=749286&amp;page=1; </t>
  </si>
  <si>
    <t xml:space="preserve">https://www.nytimes.com/2004/12/01/us/hmong-hunter-charged-with-6-murders-is-said-to-be-a-shaman.html?  </t>
  </si>
  <si>
    <t xml:space="preserve">https://www.wordofhisgrace.org/wp/ratzmann/; http://www.washingtonpost.com/wp-dyn/articles/A32164-2005Mar13.html ; </t>
  </si>
  <si>
    <t xml:space="preserve">https://www.nytimes.com/2006/10/03/us/04amishcnd.html; https://www.inquirer.com/philly/news/special_packages/inquirer/afatherofthreeakillerofschoolgirls.html ; </t>
  </si>
  <si>
    <t xml:space="preserve">https://www.foxnews.com/story/why-no-mention-that-salt-lake-shooter-was-muslim  </t>
  </si>
  <si>
    <t xml:space="preserve">https://en.wikipedia.org/wiki/Seung-Hui_Cho https://www.jacksonville.com/news/premium-news/2013-03-14/story/fact-check-email-was-wrong-about-recent-mass-killers-being;; https://www.snopes.com/fact-check/democrat-shooters-list/; </t>
  </si>
  <si>
    <t xml:space="preserve">https://www.stltoday.com/news/local/crime-and-courts/assailant-had-history-of-disputes-with-city/article_fc73d090-77da-11df-be3c-0017a4a78c22.html; https://abcnews.go.com/GMA/story?id=4261556 ; </t>
  </si>
  <si>
    <t xml:space="preserve">https://www.niu.edu/forward/_pdfs/archives/feb14report.pdf  </t>
  </si>
  <si>
    <t xml:space="preserve"> https://www.jacksonville.com/news/premium-news/2013-03-14/story/fact-check-email-was-wrong-about-recent-mass-killers-being </t>
  </si>
  <si>
    <t>https://www.theguardian.com/world/2011/jan/10/jared-lee-loughner-arizona-shooting http://voices.washingtonpost.com/thefix/house/jared-lee-loughner-was-a-regis.html; https://www.nytimes.com/2011/01/09/us/politics/09shooter.html?pagewanted=all; https://www.foxnews.com/politics/loughners-meltdown-began-in-adulthood-those-near-him-say</t>
  </si>
  <si>
    <t xml:space="preserve">https://www.huffpost.com/entry/eduardo-sencion-ihop-shooter_n_1073677  </t>
  </si>
  <si>
    <t xml:space="preserve"> https://www.theguardian.com/world/2012/aug/08/wade-michael-page-violent-far-right; https://www.adl.org/sites/default/files/documents/MurderAndExtremismInUS2016.pdf; </t>
  </si>
  <si>
    <t xml:space="preserve">https://www.telegraph.co.uk/news/worldnews/northamerica/usa/10316466/Washington-Navy-shootings-devout-Buddhist-suspect-prone-to-violent-outbursts.html https://www.mediaite.com/tv/he-was-more-of-a-liberal-type-cnn-guest-identifies-aaron-alexis-as-obama-supporter/; https://dailycaller.com/2013/09/17/shooters-friend-aaron-alexis-was-a-liberal-happy-with-obama/; </t>
  </si>
  <si>
    <t xml:space="preserve"> https://www.washingtonpost.com/world/national-security/chattanooga-shooter-came-from-middle-class-muslim-family/2015/07/16/815c39c2-2c04-11e5-bd33-395c05608059_story.html; https://www.adl.org/sites/default/files/documents/MurderAndExtremismInUS2016.pdf; https://www.cnn.com/2015/12/16/us/chattanooga-shooting-terrorist-inspiration/</t>
  </si>
  <si>
    <t xml:space="preserve">http://www.latimes.com/nation/nationnow/la-na-nn-chris-harper-mercer-oregon-shooting-20151002-htmlstory.html,%20http://www.oregonlive.com/pacific-northwest-news/index.ssf/2015/10/new_details_emerge_on_umpqua_c.html https://www.theguardian.com/us-news/2015/oct/02/chris-harper-mercer-first-details-emerge-of-oregon-college-killer </t>
  </si>
  <si>
    <t xml:space="preserve"> https://www.businessinsider.com/who-are-san-bernardino-shooting-suspects-2015-12; https://www.huffingtonpost.com/sam-corey/stupid-is-as-stupid-votes_b_9287370.html; </t>
  </si>
  <si>
    <t xml:space="preserve"> https://www.gq.com/story/the-uber-killer </t>
  </si>
  <si>
    <t xml:space="preserve">https://www.christianpost.com/news/dallas-shooter-micah-xavier-johnson-lost-christian-faith-after-serving-in-afghanistan-parents-say-166309/; https://www.dallasnews.com/news/dallas-ambush/2016/07/10/shooters-journal-portal-madmans-mind; https://www.huffingtonpost.com/entry/micah-xavier-johnson-assassin_us_578936ede4b08608d3347fa8 </t>
  </si>
  <si>
    <t xml:space="preserve">http://www.seattleweekly.com/news/the-bitter-life-and-sudden-death-of-arcan-cetin/  </t>
  </si>
  <si>
    <t xml:space="preserve">https://www.sun-sentinel.com/news/fort-lauderdale-hollywood-airport-shooting/fl-airport-shooting-santiago-profile-20170113-story.html  </t>
  </si>
  <si>
    <t xml:space="preserve">https://www.nytimes.com/2017/11/06/us/devin-patrick-kelley-texas.html?smid=tw-nytimes&amp;smtyp=cur&amp;_r=0  </t>
  </si>
  <si>
    <t xml:space="preserve"> https://heavy.com/news/2018/01/timothy-tim-smith-melcroft-shooting-suspect-photos/ </t>
  </si>
  <si>
    <t xml:space="preserve">https://www.washingtonpost.com/politics/2018/11/12/florida-voting-nikolas-cruz-registers-republican-jail/  </t>
  </si>
  <si>
    <t xml:space="preserve">https://www.wkrn.com/top-news/shooting-suspect-what-we-know-about-travis-reinking/1133716095 https://heavy.com/news/2018/04/travis-reinking-politics-republican-democrat-waffle-white-house/ </t>
  </si>
  <si>
    <t xml:space="preserve">https://apnews.com/1b79576dff7b4b589ac52197921b154a?utm_campaign=SocialFlow&amp;utm_medium=APCentralRegion&amp;utm_source=Twitter; https://www.reuters.com/article/us-texas-shooting-greece-village/greek-village-lost-for-words-over-news-of-texan-teen-gunman-idUSKCN1IK0F7; https://abc13.com/what-we-know-about-the-santa-fe-shooting-suspect-/3491593/ </t>
  </si>
  <si>
    <t xml:space="preserve">https://www.dreshare.com/jarrod-w-ramos-wiki/; https://heavy.com/news/2018/06/jarrod-ramos-w-politics-republican-democrat-trump/ ; </t>
  </si>
  <si>
    <t xml:space="preserve">https://heavy.com/news/2020/02/anthony-ferrill/  </t>
  </si>
  <si>
    <t xml:space="preserve">https://www.washingtonpost.com/national/atlanta-shooting-suspect-robert-aaron-long/2021/03/19/9397cdca-87fe-11eb-8a8b-5cf82c3dffe4_story.html; https://www.insider.com/georgia-shooter-robert-aaron-long-church-removing-him2021-3 ; </t>
  </si>
  <si>
    <t xml:space="preserve">https://www.foxnews.com/us/boulder-shooting-suspect-ahmad-al-aliwi-alissa-what-we-know; https://www.cnn.com/2021/03/23/us/boulder-colorado-shooting-suspect/index.html; https://www.foxnews.com/us/boulder-shooting-suspect-ahmad-al-aliwi-alissa-what-we-know </t>
  </si>
  <si>
    <t xml:space="preserve">https://www.cbsnews.com/news/brandon-hole-indianapolis-shooting-gunman-white-supremacist-websites/; https://www.usnews.com/news/us/articles/2021-07-28/police-indianapolis-fedex-shooter-not-racially-motivated ; </t>
  </si>
  <si>
    <t xml:space="preserve">https://nypost.com/2021/05/27/gunman-samuel-cassidy-talked-about-killing-colleagues-for-years-ex/  </t>
  </si>
  <si>
    <t xml:space="preserve">https://www.thedailybeast.com/tulsa-mass-shooter-identified-as-michelet-louis-who-left-note-explaining-motive-niece-says; https://nypost.com/2022/06/02/tulsa-gunman-michael-louis-targeted-doctor-who-operated-on-him-cops/ ; </t>
  </si>
  <si>
    <t>religion &amp; politics source</t>
  </si>
  <si>
    <t>No mention of political affiliation in any news article; 'Admiration for Hitler'</t>
  </si>
  <si>
    <t>1 (an act of domestic terrorism and a possible hate crime)</t>
  </si>
  <si>
    <t>https://www.independent.co.uk/news/world/americas/florida-shooting-nikolas-cruz-swastikas-ammunition-magazines-parkland-massacre-a8232916.html; https://www.miamiherald.com/news/local/education/article221609300.html; https://revealnews.org/blog/the-hate-report-was-the-florida-school-shooting-suspect-alt-right/</t>
  </si>
  <si>
    <t>https://townhall.com/columnists/johnrlottjr/2022/05/17/buffalo-shooter-the-environmentalist-n2607365; https://americanfaith.com/buffalo-mass-shooter-calls-himself-authoritarian-left-national-socialist-in-alleged-manifesto/; https://www.buzzfeednews.com/article/ellievhall/buffalo-shooter-online-influence-4chan ; https://www.forbes.com/sites/madelinehalpert/2022/05/19/grand-jury-indicts-accused-buffalo-shooter-payton-gendron-on-first-degree-murder-charge/?sh=7e3cc4a4564b</t>
  </si>
  <si>
    <t>https://www.latimes.com/nation/la-na-school-shootings-2017-story.html</t>
  </si>
  <si>
    <t>1 (an act of domestic terrorism)</t>
  </si>
  <si>
    <t>https://www.washingtonpost.com/national/troubled-quiet-macho-angry-the-volatile-life-of-omar-mateen/2016/06/17/15229250-34a6-11e6-8758-d58e76e11b12_story.html?utm_term=.f0298ac757bd https://www.newsweek.com/orlando-gunman-omar-mateen-hateful-bipolar-gay-469759; https://www.advocate.com/crime/2018/6/11/why-does-fbi-refuse-call-pulse-massacre-hate-crime; https://www.nytimes.com/2016/06/13/us/omar-mateen-early-signs-of-promise-then-abuse-and-suspected-terrorist-ties.html</t>
  </si>
  <si>
    <t>https://www.reuters.com/article/us-south-carolina-shooting/dylann-roof-wrote-white-supremacist-manifestos-prosecutors-idUSKCN10X29A; https://www1.nyc.gov/assets/nypd/downloads/pdf/counterterrorism/active-shooter-analysis2016.pdf</t>
  </si>
  <si>
    <t>rifle (AK-47); .38-caliber special revolver</t>
  </si>
  <si>
    <t>revolver</t>
  </si>
  <si>
    <t>semiautomatic pistol</t>
  </si>
  <si>
    <t>two 9mm Ruger SR9 semiautomatic handguns</t>
  </si>
  <si>
    <t>two Semiautomatic pistols</t>
  </si>
  <si>
    <t>two 9mm Ruger SR9 semiautomatic handguns; shotgun</t>
  </si>
  <si>
    <t>two .40-caliber Glock semiautomatic handguns; .223-caliber Smith &amp; Wesson M&amp;P15 semiautomatic rifle; 12-gauge Remington 870 pump-action shotgun</t>
  </si>
  <si>
    <t>Victims killed-White</t>
  </si>
  <si>
    <t>Victims killed-Black</t>
  </si>
  <si>
    <t>Victims killed-Hispanic</t>
  </si>
  <si>
    <t>Victims killed-Asian</t>
  </si>
  <si>
    <t>Details</t>
  </si>
  <si>
    <t>Whether they served in the military dummy</t>
  </si>
  <si>
    <t>Oxford</t>
  </si>
  <si>
    <t>Coffee shop</t>
  </si>
  <si>
    <t>at Oikos University</t>
  </si>
  <si>
    <t>School (Marysville Pilchuck High School)</t>
  </si>
  <si>
    <t xml:space="preserve">The Marysville Pilchuck High School shooting occurred in Marysville, Washington, on October 24, 2014, when 15-year-old freshman student Jaylen Fryberg shot five other students at Marysville Pilchuck High School, fatally wounding four, before fatally shooting himself. </t>
  </si>
  <si>
    <t>School (Marjory Stoneman Douglas High School)</t>
  </si>
  <si>
    <t>School (Robb Elementary School)</t>
  </si>
  <si>
    <t>Church (the Ministry of Jesus Christ Church)</t>
  </si>
  <si>
    <t>Church (the First Baptist Church)</t>
  </si>
  <si>
    <t>Church (the Emanuel African Methodist Episcopal Church)</t>
  </si>
  <si>
    <t>School (Santa Fe High School)</t>
  </si>
  <si>
    <t>at the Tree of Life – Or L'Simcha Congregation synagogue</t>
  </si>
  <si>
    <t>A gunman opened fire at a public gathering outside a grocery in Tucson, Arizona, killing six people including a 9-year-old girl and wounding at least 12 others. Congresswoman Gabrielle Giffords was severely injured with a gunshot to the head.</t>
  </si>
  <si>
    <t xml:space="preserve">mixed race; Law enforcement sources described Harper-Mercer as a hate-filled person with anti-religious and white supremacist beliefs, and that he had a long history of mental illness. The gunman's manifesto and online postings revealed a fixation on mass shootings as well as misogynist and white supremacist ideologies. Shooter Chris Harper Mercer was reclusive 26-year-old with an interest in Irish terrorism and Nazism and a hatred of religion. </t>
  </si>
  <si>
    <t>A gunman killed nine people and then himself at the Valley Transportation Authority control center in San Jose, California moments after allegedly setting fire to his home.</t>
  </si>
  <si>
    <t>On March 6, 1998, there was a fatal shooting at the then-Connecticut Lottery headquarters in Newington. A Lottery employee, Matt Beck, killed four of his supervisors, then himself.</t>
  </si>
  <si>
    <t>The victims have been identified as Chelsie Cline, 25; Courtney Snyder, 23; Seth Cline, 21; and William Porterfield, 29.</t>
  </si>
  <si>
    <t>Victims killed-Source</t>
  </si>
  <si>
    <t>Timothy O’Brien Smith fatally shot four people at a southern Pennsylvania car wash.</t>
  </si>
  <si>
    <t>On November 5, 2009, a mass shooting took place at Fort Hood, near Killeen, Texas. Nidal Hasan, a U.S. Army major and psychiatrist, fatally shot 13 people and injured more than 30 others.</t>
  </si>
  <si>
    <t>61-year-old Kum Hi Song, 64-year-old Byong Ok Kang, 57-year-old Kum Sook Kim and 55-year-old Tae Yol Kim</t>
  </si>
  <si>
    <t>http://archive.boston.com/news/nation/articles/2012/02/23/police_id_gunman_4_victims_in_ga_spa_killing/</t>
  </si>
  <si>
    <t>A 59-year-old man burst into a suburban Atlanta spa and fatally shot his sisters and their husbands before killing himself.</t>
  </si>
  <si>
    <t>26 killed (including an unborn child); open fire during church service, intend dv, former military Shooter likely self inflict after DGU shootout; poss 4 guns recover</t>
  </si>
  <si>
    <t>The Sutherland Springs church shooting occurred on November 5, 2017, when Devin Patrick Kelley, age 26, of New Braunfels, Texas, perpetrated a mass shooting at the First Baptist Church in Sutherland Springs, Texas. Kelley killed 26 people, including an unborn child, wounded 20 others, and killed himself.</t>
  </si>
  <si>
    <t>The gunman killed nine black churchgoers during a prayer service after posting a racist manifesto. He also claimed in the manifesto to have developed his white supremacist views after reading about the 2012 shooting of Trayvon Martin and black-on-white crime.
Prosecutors plan to call a handwriting expert to testify that the manifestos match Roof’s penmanship. They will also summon at least one expert on white supremacy who will testify that Roof’s “statements, writings, travel, personal interests and dress are consistent with the adoption of white supremacist beliefs ... including a belief in the need to use violence to achieve white supremacy,” the court documents said. Prosecutors say Roof became radicalized online on his own rather than from associating with white supremacist groups.</t>
  </si>
  <si>
    <t>Unconfirmed reports speculated that the gunman's possible motive came from the racism of other brewery workers. Four of the slain co-workers were white and the fifth was Latino; Molson Coors prohibits firearms on their property. This policy applies to employees and visitors, including the general public who may come to take a tour of the plant.</t>
  </si>
  <si>
    <t xml:space="preserve">Brandon Scott Hole was interviewed by the FBI in April 2020 after IMPD seized his shotgun and observed the white supremacist websites. He was placed on an immediate detention mental health temporary hold by the Indianapolis Metropolitan Police Department in 2020. Among those he killed were four Sikhs. But FBI Indianapolis Special Agent in Charge Paul Keenan said "(Hole) did not appear to have been motivated by bias or desire to advance any ideology." </t>
  </si>
  <si>
    <t>Maurice Clemmons was shot and killed by a Seattle Police Department officer a couple of days later.</t>
  </si>
  <si>
    <t>Part of other crime (e.g. Terrorism, etc.)</t>
  </si>
  <si>
    <t>Ethan Crumbley was charged with terrorism.</t>
  </si>
  <si>
    <t>1 (charged with terrorism)</t>
  </si>
  <si>
    <t>https://www.independent.co.uk/news/world/americas/crime/oxford-school-shooting-ethan-crumbley-terrorism-b1968245.html</t>
  </si>
  <si>
    <t>https://web.archive.org/web/20050614074816/https://abcnews.go.com/Primetime/Story?id=749286&amp;page=1; https://www.gao.gov/assets/gao-17-300.pdf</t>
  </si>
  <si>
    <t>https://www.usatoday.com/story/news/nation/2021/05/27/san-jose-shooting-suspect-samuel-cassidy-planned-attack/7471990002/</t>
  </si>
  <si>
    <t>Unclear</t>
  </si>
  <si>
    <t>https://www.gao.gov/assets/gao-17-300.pdf; https://www.timesofisrael.com/texas-school-shooting-suspect-posted-photo-with-nazi-symbol/; https://www.nydailynews.com/opinion/fight-white-supremacy-mass-shootings-texas-article-1.3997447</t>
  </si>
  <si>
    <t>https://www.gao.gov/assets/gao-17-300.pdf; https://www.washingtonpost.com/wp-srv/national/daily/april99/suspects042299.htm</t>
  </si>
  <si>
    <t>Several bandoliers (over 300 rounds) worth of ammunition for the guns</t>
  </si>
  <si>
    <t>A gunman opened fire with a .45-caliber semi-automatic handgun with four fully loaded 10-round magazines on the university's campus</t>
  </si>
  <si>
    <t>Five ammunition magazines; 15-round magazine</t>
  </si>
  <si>
    <t>The shooter used multiple magazines which were found at the scene</t>
  </si>
  <si>
    <t>One pistol had a suppressor and that several empty extended magazines, which could hold more rounds than a standard magazine, were found near the shooter; Virginia Beach shooter killed 12 using silencer and high-capacity magazine.</t>
  </si>
  <si>
    <t>Carrying an AK-47 military-style rifle with an extended capacity magazine; Large capacity ammunition magazines</t>
  </si>
  <si>
    <t>Carrying an AR-15-style .223-caliber assault rifle with 100-round drum magazines</t>
  </si>
  <si>
    <t>two 9mm handguns</t>
  </si>
  <si>
    <t>two Ruger SR9 9mm handguns; The shooter allegedly carried two extra magazines and two extra boxes of ammunition with him to the attack.</t>
  </si>
  <si>
    <t>Tulsa Police Chief Wendell Franklin said ATF gun-tracing found that Louis bought a semiautomatic, AR-15-style rifle at a local gun shop at 2 p.m. Wednesday less than three hours before the shooting. Louis also bought a semi-automatic, 40-caliber Smith &amp; Wesson pistol from a local pawn shop on May 29.</t>
  </si>
  <si>
    <t>https://www.kjrh.com/news/local-news/michael-louis-how-did-the-tulsa-gunman-get-his-weapons</t>
  </si>
  <si>
    <t>During the search, detectives also found two handguns. The 9mm weapon used during the mass shooting, ammunition for the gun and targets to suggest he had been practicing shooting were recovered from Pate's home, according to court documents.</t>
  </si>
  <si>
    <t>https://komonews.com/news/local/mental-competency-hearing-ordered-for-tacoma-quadruple-murder-suspect</t>
  </si>
  <si>
    <t>The victims had no connections to drugs or gangs, nor was it a robbery.</t>
  </si>
  <si>
    <t>Maria Nunez, 42; her son, Emery lese, 19; Nunez’s brother, Raymond Williams, 22; and Williams’ girlfriend, Natasha Brincefield, 22</t>
  </si>
  <si>
    <t>https://www.mercurynews.com/2022/03/07/man-used-ghost-gun-to-kill-3-daughters-in-northern-california-church/</t>
  </si>
  <si>
    <t>an automatic rifle AR-15</t>
  </si>
  <si>
    <t>SIG Sauer MCX semi-automatic rifle; 9mm Glock 17 semi-automatic pistol; high-capacity magazines (30 rounds)</t>
  </si>
  <si>
    <t>.22-caliber Ruger 10/22 rifle with the 25-round magazine</t>
  </si>
  <si>
    <t>9mm Glock 19 pistol; .223-caliber Ruger AR-556 AR-15 semi-automatic rifle; .22-caliber Ruger SR22 pistol</t>
  </si>
  <si>
    <t>7.62mm WASR-10 AK-47 style assault rifle and extra magazines</t>
  </si>
  <si>
    <t>The gun Mora-Rojas used was an “AR style rifle” with “no serial number or manufacturer markings” that the Bureau of Alcohol, Tobacco, Firearms and Explosives (ATF) refers to as a “privately made firearm (PMF),” also called a “ghost gun,” police said.; He had an illegal 30-round ammunition magazine and 17 bullets were fired.</t>
  </si>
  <si>
    <t>“AR style rifle”with an illegal extended 30-round magazine</t>
  </si>
  <si>
    <t>a .40-caliber Smith &amp; Wesson semi-automatic pistol and a .223-caliber AR-15 style semi-automatic rifle</t>
  </si>
  <si>
    <t>a semiautomatic SKS rifle and a high-capacity handgun</t>
  </si>
  <si>
    <t>an assault semi-automatic rifle (either an SKS or a Izhmash-Saiga 5.45mm rifle); Semi-automatic handguns (a Glock 19 Gen4 pistol and a Fraser .25-caliber with a high-capacity magazine)</t>
  </si>
  <si>
    <t>https://www.nytimes.com/2016/07/10/us/dallas-quiet-after-police-shooting-but-protests-flare-elsewhere.html</t>
  </si>
  <si>
    <t>multiple guns used</t>
  </si>
  <si>
    <t>Two 15-round magazines; Engeldinger fired at least 46 bullets during the shooting. At his home, police recovered packaging for 10,000 rounds of ammunition.</t>
  </si>
  <si>
    <t>GLOCK 19 9mm semiautomatic pistol equipped with a 15-round large capacity ammunition magazine</t>
  </si>
  <si>
    <t>Engeldinger purchased the firearm one year before the shooting at KGS Guns and Ammo in Minneapolis after passing a background check and obtaining a permit to purchase. Police reportedly found packaging for 10,000 rounds of ammunition and another handgun in Engeldinger's home. He ordered 12,000 rounds of 9 mm ammunition from the website of SGAmmo, a company based in Oklahoma, from Oct. 15, 2011 to July 9, 2012 and paid $2,704.32, the report said.</t>
  </si>
  <si>
    <t>https://www.mprnews.org/story/2012/10/08/depression-meds-found-in-accent-signage-shooters-home-police-say; http://www.nycrimecommission.org/mass-shooting-incidents-america.php</t>
  </si>
  <si>
    <t>.223-caliber Anderson AM-15 pistol modified to function like an AR-15 rifle with a 100-round drum magazine; Shotgun</t>
  </si>
  <si>
    <t>.223-caliber Anderson AM-15 pistol modified to function like an AR-15 rifle with a 100-round drum magazine</t>
  </si>
  <si>
    <t>a semiautomatic pistol and a large hunting knife</t>
  </si>
  <si>
    <t>Firearm(s) involved</t>
  </si>
  <si>
    <t>.380-caliber AMT semi-automatic pistol; 9mm Ruger P85 semi-automatic pistol; Pipe bomb</t>
  </si>
  <si>
    <t>9mm Walther P99 pistol, which was loaded with an extended magazine; 9mm Glock 19 pistol</t>
  </si>
  <si>
    <t>12-gauge Remington 870 short-barreled shotgun; .38-caliber Rossi revolver; Explosives; Molotov cocktail</t>
  </si>
  <si>
    <t>.45-caliber Glock 21 pistol; .45-caliber Glock 21 pistol with a sound suppressor (silencer)</t>
  </si>
  <si>
    <t>three 9mm semiautomatic handguns, which were equipped with 32 high-capacity magazines—some with 12 rounds and others with 15</t>
  </si>
  <si>
    <t>9mm Glock pistol, .40 caliber Smith &amp; Wesson, .40 caliber Taurus pistol, .556 caliber Del-Ton AR-15 style rifle; .38-caliber Smith &amp; Wesson M624-2 revolver; .380-caliber HiPoint pistol (ammo details unclear)</t>
  </si>
  <si>
    <t>two semiautomatic AR-15-style rifles—one a DPMS A-15, the other a Smith &amp; Wesson M&amp;P15, both with .223 calibre ammunition; Two 9mm semiautomatic handguns; High capacity magazines.</t>
  </si>
  <si>
    <t>47 guns (Multiple AR-type assault rifles including 4 Daniel Defense assault rifles, 3 FN-15 assault rifles, 3 LMT assault rifles, and 2 POF assault rifles, etc.)</t>
  </si>
  <si>
    <t>9mm semi-automatic handgun and .38-caliber revolver</t>
  </si>
  <si>
    <t>Bushmaster XM-15 semiautomatic rifle; a Mossberg 500 shotgun; a Savage Axis XP rifle</t>
  </si>
  <si>
    <t>The gun used in the mass shooting was purchased legally in New York, Gov. Kathy Hochul told CNN earlier, describing the weapon as an AR-15. It's believed the high-capacity magazine was purchased out of state, the governor added. The "main firearm" Gendron planned to use was a Bushmaster XM-15 assault rifle that he bought from Vintage Firearms, a gun store in Endicott, New York, before "illegally modifying it," according to the diatribe. Gendron passed a background check before he bought the gun and he didn't stick out among his other customers, Vintage Firearms owner, Robert Donald, told The New York Times. Gendron also bought a Mossberg 500 shotgun from Pennsylvania Guns and Ammo, a store in Great Bend, about a 10-minute drive across the state border from his hometown of Conklin, the racist document attributed to him states. The suspect passed a background check at the store and legally purchased the shotgun in December 2021, the store owner, who did not want his name used, told CNN. The shotgun was not used in Saturday's shooting. The third gun was a Savage Axis XP rifle that Gendron's father bought for him for Christmas in 2020 "so that I could go hunting without borrowing my cousin's guns," the document states.</t>
  </si>
  <si>
    <t>Police found boxes of ammo in Roman's apartment for a Glock 9-mm handgun and an SKS 7.62-caliber rifle — the two guns police say Roman used during his shooting spree. Police say Roman obtained the guns legally.</t>
  </si>
  <si>
    <t>Neighbors say gunman enjoyed assembling guns from mail-order parts; It also appears the pistols that were used in the shooting were legally purchased and registered to Ferrill.</t>
  </si>
  <si>
    <t>Ethan's parents bought him a handgun for Christmas four days before the killings</t>
  </si>
  <si>
    <t>0 (drive-by shooting)</t>
  </si>
  <si>
    <t>12 gauge Savage Springfield 67H pump-action sawed-off shotgun; 12-gauge Savage 311D double-barreled sawed-off shotgun; 9mm Hi-Point 995 carbine rifle; 9mm Intratec Tec-DC9 machine pistol</t>
  </si>
  <si>
    <t>a Walther P99C .40 caliber handgun; a Springfield Armory XD45 handgun; a Ghost Air silencer was attached to the gun</t>
  </si>
  <si>
    <t>https://www.chicagotribune.com/midwest/ct-nw-molson-coors-shooting-20200227-w6ljj62lbnf63dw344yus346yq-story.html; https://www.wsws.org/en/articles/2020/02/27/mkms-f27.html; https://www.wisn.com/amp/article/there-was-no-warning-this-was-going-to-happen-miller-shooting-witnesses-told-investigators/34774224</t>
  </si>
  <si>
    <t>Marin Cotto, 45, and her daughter Griselda of Jesus Cotto, 17; Mansueta Manuel Hernandez, 55, and Luis D. González Torres, 32</t>
  </si>
  <si>
    <t>An MRI and neuropsychological evaluation conducted in 2013 -- seven years after the shootings and five years after his trial -- revealed that he suffers from previously undiscovered severe brain damage and undiagnosed bipolar disorder.</t>
  </si>
  <si>
    <t>Dr. Preston Phillips, 59; Dr. Stephanie Husen, 48; Amanda Glenn, 40; and William Love, 73</t>
  </si>
  <si>
    <t>No mention of taking any medicine or seeing any psychiatrists; Dr. Edith Lubin (Louis's ex-wife) wasn’t aware of Louis ever having a mental disorder.</t>
  </si>
  <si>
    <t>https://www.kjrh.com/news/local-news/who-were-the-victims-of-the-tulsa-shooting; https://tulsaworld.com/news/local/saint-francis-mass-shooter-details-about-michael-louis-emerge/article_5e68ed7c-e695-11ec-8a94-33bb615757b5.html</t>
  </si>
  <si>
    <t>No mention of taking any medicine; However, Zephen Xaver has a history of psychiatric problems. In 2014, Zaver was taken to a behavioral health center in Indiana.</t>
  </si>
  <si>
    <t>No mention of taking any medicine; Martin underwent the court-ordered psychiatric examination in 1995. The psychiatrist determined that Martin did not have a major mental disorder.</t>
  </si>
  <si>
    <t>No mention of taking any medicine or seeing any psychiatrists; no criminal or mental health history</t>
  </si>
  <si>
    <t>No mention of taking any medicine or seeing any psychiatrists; However, six doctors agreed he suffered severe mental illness during the shooting rampage on Dec. 30, 1999.</t>
  </si>
  <si>
    <t>No mention of taking any medicine or seeing any psychiatrists; Police have said Ratzmann had no diagnosed mental health problems, but several congregants reported that he seemed depressed in recent weeks. The autopsy revealed evidence of Hashimoto's thyroiditis, an inflammation of the thyroid gland. Symptoms can include goiter and autoimmune disorders. The autopsy found no drugs or alcohol in Mr. Ratzmann's body.</t>
  </si>
  <si>
    <t>No mention of taking any medicine or seeing any psychiatrists; No psychological screening was performed in his hiring.</t>
  </si>
  <si>
    <t>No mention of taking any medicine or seeing any psychiatrists; Mr. Wong displayed no outward sign of mental illness, although a letter he wrote that was delivered to a newspaper after the shooting indicated he was paranoid and suffering from mental illness.</t>
  </si>
  <si>
    <t>https://www.vbgov.com/government/departments/city-auditors-office/Documents/Hillard%20Heintze%20Final%20Report%20for%20Virginia%20Beach%2011-13-2019.pdf</t>
  </si>
  <si>
    <t>Police have found no evidence Craddock, 40, endured financial stressors or health problems or that he had sought mental health treatment. They found no documentation of threatening encounters or physical altercations with his co-workers. After his divorce, Craddock had become isolated from his family, Gallagher said. Relatives described him as "introverted," "paranoid" and "uncomfortable around people. His ex-wife told investigators that he “exhibited signs of paranoia and relayed that he believed others were talking about him,” according to the report.</t>
  </si>
  <si>
    <t>The subject had no record of the subject seeking mental health treatment or having been subject to clinical evaluation. Clarisa Morel, Craddock's neighbour said he smoked what smelled like marijuana.</t>
  </si>
  <si>
    <t>https://www.vbgov.com/government/departments/city-auditors-office/Documents/Hillard%20Heintze%20Final%20Report%20for%20Virginia%20Beach%2011-13-2019.pdf; https://www.washingtonpost.com/local/virginia-beach-mass-shooting-details-to-be-made-public-in-interim-police-account/2019/09/23/1aa73266-de3b-11e9-b199-f638bf2c340f_story.html; https://www.washingtonpost.com/dc-md-va/2021/03/24/virginia-beach-shooter-dewayne-craddock-motive/</t>
  </si>
  <si>
    <t>On March 16, 2014, the ISP received an FCCL application from Martin.  Unlike the FOID application, FCCL applicants may choose to submit fingerprints as a component of their application.  If fingerprints are submitted, statutory processing time is reduced from 120 days to 90 days. Martin submitted fingerprints with his FCCL application, and his fingerprint background check produced a Mississippi Department of Corrections entry noting a charge of aggravated assault with incarceration of 5 years. FCCL staff then obtained Mississippi court records which included a criminal disposition plea of guilty for aggravated assault, showing a sentence of 10 years and a requirement to undergo psychological screening.</t>
  </si>
  <si>
    <t>https://www.chicagotribune.com/news/breaking/ct-met-aurora-shooting-gary-martin-gun-criminal-record-20190220-story.html; https://isp.illinois.gov/Media/CompletePressRelease/679; https://abc7chicago.com/henry-pratt-company-gary-martin-aurora-shooting-gun/5144404/</t>
  </si>
  <si>
    <t>https://isp.illinois.gov/Media/CompletePressRelease/679</t>
  </si>
  <si>
    <t>Zephen Xaver has a history of psychiatric problems. Zaver was taken to a behavioral health center. A month later, according to police documents, police were notified about Xaver's release, and warned to to be prepared to respond immediately if they recieved any calls, because of his psychiatric issues. The documents also list other interactions with mental health facilities. Local psychotherapist Dr. Erin Leonard said those past circumstances indicated Xaver showed warning signs of violence.</t>
  </si>
  <si>
    <t>https://www.wndu.com/content/news/Alleged-Fla-bank-shooter-purchased-handgun-with-history-of-mental-health-issues-505063151.html; https://www.wndu.com/content/news/Records-reveal-2014-police-call-ab-504853262.html</t>
  </si>
  <si>
    <t>https://www.sandiegouniontribune.com/news/nation-world/story/2020-07-13/lawyer-el-paso-shooting-suspect-has-mental-disabilities; https://www.dailymail.co.uk/news/article-8519135/Lawyer-El-Paso-shooting-suspect-mental-disabilities.html</t>
  </si>
  <si>
    <t>Crusius’ mental health conditions have not been previously reported. Patrick Crusius 'has been diagnosed with severe, lifelong neurological and mental disabilities' and was treated with antipsychotic medication following his arrest moments after the massacre in El Paso, his attorneys wrote in a court filing. Jail mental health staff found the 21-year-old to be in a 'psychotic state' soon after the shooting, his lawyers claim.</t>
  </si>
  <si>
    <t>Twenty of the victims died on the day of the shooting, two others died in the following days, and the 23rd victim died on April 26, 2020.</t>
  </si>
  <si>
    <t xml:space="preserve">https://subscriber.politicopro.com/article/eenews/1060857195; https://www.nbcnews.com/news/us-news/investigators-reasonably-confident-texas-suspect-left-anti-immigrant-screed-tipped-n1039031  </t>
  </si>
  <si>
    <t>The El Paso Police Chief said the AK-47-style assault rifle was bought legally. The Tribune notes that while Crusius said he bought the weapon from Romania, gun experts say he likely bought a Romanian-manufactured gun that had been imported into the U.S. Patrick Crusius bought an AK-47-style rifle and 1,000 rounds of hollow-point ammunition online 45 days before the attack.</t>
  </si>
  <si>
    <t>18-round magazine</t>
  </si>
  <si>
    <t>https://www.wsbtv.com/news/gun-waiting-periods-rare-us-states-more-may-be-coming/J3WOK2TM6ZHMHPVW2EQ77A7CCQ/; https://www.vpc.org/fact_sht/VPCshootinglist.pdf</t>
  </si>
  <si>
    <t>LaQuita Chenoah Brown, Ryan Keith Cox, Tara Welch Gallagher, Mary Louise Crutsinger Gayle, Alexander Mikhail Gusev, Joshua Orion Hardy, Michelle Marie "Missy" Langer, Richard H. Nettleton, Katherine Anne Marie Lusich-Nixon, Christopher Kelly Rapp, Herbert Ray "Bert" Snelling, Robert Thomas "Bobby" Williams Sr.</t>
  </si>
  <si>
    <t>https://apnews.com/article/immigration-shootings-us-news-ap-top-news-hispanics-df6dc60f37664833ba3b953927ef835d; https://www.nytimes.com/2019/08/08/us/el-paso-suspect.html</t>
  </si>
  <si>
    <t>Court records show Crusius’ mother, Lori Lynn Crusius, filed for divorce in 2011. She has been a nurse in Texas since 1990. His father, John Bryan Crusius, was a licensed instructor for alcohol education programs for minors. He chronicled a four-decade drug addiction in a self-published memoir. Patrick Wood Crusius was more recently living with his grandparents in a different neighborhood in Allen and attending a local college, but the family said he had moved out about six weeks before the shooting. It was unclear where he had been staying, but the family had not had a falling out and had stayed in regular contact with him.</t>
  </si>
  <si>
    <t>8 26-round magazines; The weapon usually holds 10 rounds, plus one in the chamber, but the gunman used an extended magazine in this shooting, Dean said. Inside the front office, a .45 caliber Glock 21 handgun was located underneath Long’s body with a 26-round high-capacity magazine inserted into the handgun. The magazine contained seven unexpended .45 rounds and another round was chambered in the handgun. Long also had a folding knife in his jacket pocket. Investigators located seven additional high-capacity magazines. Four were loaded with 24 .45 rounds, one was loaded with 23 .45 rounds and two were empty. Six of the magazines were located in the office and an empty one was located on the floor in the cashier area.</t>
  </si>
  <si>
    <t>files</t>
  </si>
  <si>
    <t>.45-caliber Glock 21 semiautomatic pistol</t>
  </si>
  <si>
    <t>AR-15 style semi-automatic rifle (Bushmaster XM-15) loaded with 30 rounds of hollow-point ammunition; Semiautomatic pistol</t>
  </si>
  <si>
    <t>Bushmaster AR-15 semi-automatic rifle loaded with 30 rounds of hollow-point ammunition</t>
  </si>
  <si>
    <t xml:space="preserve">He took a Bushmaster AR-15 semiautomatic rifle loaded with 30 rounds of hollow-point ammunition. He put two extra magazines, with 30 more bullets each, in the pockets. </t>
  </si>
  <si>
    <t>http://www.fdle.state.fl.us/MSDHS/CommissionReport.pdf</t>
  </si>
  <si>
    <t>.223-caliber Smith &amp; Wesson M&amp;P15 AR-15 style semi-automatic rifle, a sling and bi-pod were attached to the rifle</t>
  </si>
  <si>
    <t>A law enforcement source said the suspect, Nikolas Cruz, is believed to have purchased seven of the long guns himself. The other three firearms were weapons authorities believe Cruz had access to but did not purchase, the source said. Cruz purchased the Smith &amp; Wesson M&amp;P 15 rifle on February 11, 2017 from Sunrise Tactical Supply in Coral Springs, officials said. Cruz passed a background check, which looks at criminal history and whether someone has been found to be “mentally defective” by a court.</t>
  </si>
  <si>
    <t>The first magazine in Cruz’s rifle contained only six rounds, and he then had to reload the rifle with another magazine. Cruz would reload his rifle five times while in Building 12. Eight 30- and 40-round capacity magazines were recovered from the scene. Cruz had 180 rounds of ammunition left when he abandoned his gun and fled the school.</t>
  </si>
  <si>
    <t>https://abcnews.go.com/US/florida-school-shooting-suspect-access-10-firearms-including/story?id=53198625; https://www.sun-sentinel.com/local/broward/parkland/florida-school-shooting/fl-florida-school-shooting-guns-20180215-story.html; https://www.miamiherald.com/news/local/community/broward/article202486304.html#storylink=cpy; http://www.fdle.state.fl.us/MSDHS/CommissionReport.pdf</t>
  </si>
  <si>
    <t>https://www.lvmpd.com/en-us/Documents/1-October-FIT-Criminal-Investigative-Report-FINAL_080318.pdf</t>
  </si>
  <si>
    <t>Multiple high-capacity ammunition magazines including 100-round, 25-round and 40-round.</t>
  </si>
  <si>
    <t xml:space="preserve">30-round magazines; Lanza was carrying multiple high-capacity clips, reportedly enough ammunition to kill nearly every student at school. </t>
  </si>
  <si>
    <t>The FBI said that Loughner had a second thirty-round magazine, and two standard mags (15 rounds a piece).</t>
  </si>
  <si>
    <t xml:space="preserve">30- and 20-round magazines; Hasan fired at least 220 rounds of ammunition and has 200 rounds in his pocket when he was detained. </t>
  </si>
  <si>
    <t>30-round magazine; Allegedly fired 98 rounds during the attack. At least one magazine with a 30 round capacity was recovered at the scene.</t>
  </si>
  <si>
    <t>30-round magazine; Peterson left and got a police-style AR-15 rifle from his truck, forced his way back into the apartment and fired about 30 rounds at about 2:45 a.m.</t>
  </si>
  <si>
    <t>Dayton mass shooter Connor Betts had a pocketful of receipts on him during his massacre — which were reportedly for mental health services that he had received (April 5 and June 10). Police officials have previously said that Betts retrieved psychiatric treatment, but it was unclear when and for what. Autopsy results released Thursday, along with the photos that listed Betts’ belongings, showed that he had cocaine, Xanax and alcohol in his system during his Aug. 4 shooting rampage.</t>
  </si>
  <si>
    <t>1 (exhibited signs but no diagnosis)</t>
  </si>
  <si>
    <t>https://www.washingtonpost.com/national-security/boulder-shooter-family-shame-grief/2021/03/28/f3dc7918-8fe4-11eb-a74e-1f4cf89fd948_story.html; https://www.cnn.com/2021/03/23/us/boulder-colorado-shooting-suspect/index.html; https://www.chicagotribune.com/nation-world/ct-aud-nw-boulder-shooting-20210324-no3j533yhjblfbso6uhkffyta4-story.html</t>
  </si>
  <si>
    <t>Marriage intact; Stephen and Moira Betts were married in December 1988, according to Stephen Betts’ Facebook page. Stephen Betts works as the technical lead for a technologies company.</t>
  </si>
  <si>
    <t xml:space="preserve">Eric Talley, Denny Stong, Neven Stanisic, Rikki Olds, Tralona Bartkowiak, Suzanne Fountain, Teri Leiker, Kevin Mahoney, Lynn Murray, Jody Waters </t>
  </si>
  <si>
    <t>https://www.kktv.com/2021/03/24/remembering-the-victims-of-the-king-soopers-shooting/; https://www.theguardian.com/us-news/2021/mar/24/boulder-supermarket-shooting-victims-profiles</t>
  </si>
  <si>
    <t>https://www.mercurynews.com/2021/09/24/osborne-denies-seeing-bodies-in-the-mercedes-followed-son-for-7-hours-no-questions-asked-charges-say/</t>
  </si>
  <si>
    <t>in the vehicle on Seventh Street</t>
  </si>
  <si>
    <t>Suggs had also spoken to his parents about his own children and said Osborne (father) should get along with Brown's (mother) husband.</t>
  </si>
  <si>
    <t>Jasmine Sturm, Matthew Pettus, Nitosha Flug-Presley and Loyace Foreman III</t>
  </si>
  <si>
    <t>3?</t>
  </si>
  <si>
    <t>https://www.king5.com/article/news/local/tacoma/suspect-charged-4-counts-murder-quadruple-shooting-tacoma/281-93a44725-7b9e-4b2b-a251-9851db5409bf</t>
  </si>
  <si>
    <t>https://www.oxygen.com/crime-news/antoine-darnique-suggs-darren-lee-mcwright-suspect-in-quadruple-homicide; https://henryclubs.com/exc-dad-arrested-for-killing-four-friends-in-suv-in-wisconsin-cornfield-has-long-record/</t>
  </si>
  <si>
    <t>Marriage intact; Originally from Florida, Ethan and his older half-brother moved to Michigan with their dad James Crumbley and his second wife, Ethan's mom, Jennifer. The older brother move out last March.</t>
  </si>
  <si>
    <t>https://www.dailymail.co.uk/news/article-10264159/Brother-Ethan-Crumbley-says-never-exhibited-violent-tendencies.html</t>
  </si>
  <si>
    <t>Mora, a Mexican national, had overstayed his visa and was therefore in the country illegally.</t>
  </si>
  <si>
    <t>https://abcnews.go.com/US/wireStory/man-kills-daughters-california-church-83180258</t>
  </si>
  <si>
    <t>No mention of the perpetrator's father; In the filing, the mother said Mora might flee to Mexico, where he had family. He was in the country illegally.</t>
  </si>
  <si>
    <t>Samantha Mora Gutierrez, 10; Samarah Mora Gutierrez, 9; Samia Mora Gutierrez, 13 -- and Nathaniel Kong, 59</t>
  </si>
  <si>
    <t>https://fox40.com/news/local-news/victim-served-sacramento-area-church-for-most-of-life/; https://www.abc10.com/article/news/crime/david-mora-rojas-arden-arcade-church-shooting/103-ed7a79fb-5d23-446d-8ff8-b999fa0c6720</t>
  </si>
  <si>
    <t>Strained relationship with mother and father; Ramos’s father, Salvador Ramos, Sr, said he had a difficult relationship with the teen as well, who was reportedly frustrated with Covid precautions. Mr Ramos worked outside of Uvalde and avoided too much contact with Ramos or his mother, for fear of giving the elderly woman coronavirus, due to her preexisting cancer.</t>
  </si>
  <si>
    <t>whether these murderers were fatherless (0-not fatherless; 1-dead; 2-apart)</t>
  </si>
  <si>
    <t>https://www.independent.co.uk/news/world/americas/crime/texas-school-shooter-salvador-ramos-family-b2091598.html; https://www.thedailybeast.com/father-of-uvalde-shooter-salvador-ramos-says-he-shouldve-just-killed-me</t>
  </si>
  <si>
    <t>https://www.documentcloud.org/documents/22054869-ianf-v-ramos-uvalde-shooter-civil-lawsuit-original-petition-6-7-2022</t>
  </si>
  <si>
    <t>https://www.washingtonpost.com/nation/2022/05/25/uvalde-texas-school-shooting-gunman/</t>
  </si>
  <si>
    <t xml:space="preserve">Ramos said he had seen five mental health professionals for at least 75 visits before last week's shooting; sensitive to alcohol abuse </t>
  </si>
  <si>
    <t>https://www.cnn.com/2019/08/04/us/el-paso-shooting-victims/index.html; https://kvia.com/news/el-paso/2020/04/26/last-remaining-hospital-patient-from-aug-3-el-paso-mass-shooting-has-died/; https://www.theguardian.com/us-news/2019/aug/12/god-decided-to-take-them-together-el-paso-funeral-for-couple-married-for-60-years; https://www.nytimes.com/2019/08/04/us/el-paso-shooting-victims.html; https://www.cnn.com/us/live-news/el-paso-dayton-shootings-august-2019/h_25c6368d187b4da0a8a2a69b43fee3d4; https://www.nytimes.com/2019/08/04/us/el-paso-shooting-victims.html; https://www.nytimes.com/interactive/2019/09/21/us/summer-mass-shootings.html; https://www.cbsnews.com/news/el-paso-shooting-victims-what-we-know-about-the-victims-at-texas-walmart-mass-shooting-2019-08-05/; https://www.reuters.com/article/us-texas-shooting-mexico-victim/mexican-man-who-shielded-wife-in-texas-mass-shooting-dies-idUSKCN1UV27J; https://kfoxtv.com/news/local/brother-of-el-paso-shooting-victim-remembers-her-and-her-husband; https://www.ktsm.com/news/el-paso-strong/family-identifies-walmart-shooting-victim-as-arturo-benavides/; https://www.findagrave.com/memorial/201817956/andre-pablo-anchondo https://www.tributearchive.com/obituaries/5645323/Leonardo-Campos-Jr; https://www.findagrave.com/memorial/201791615/jordan-kae-anchondo; https://www.nytimes.com/interactive/2019/09/21/us/summer-mass-shootings.html</t>
  </si>
  <si>
    <t>https://www.abc.net.au/news/2019-08-05/ohio-shooter-connor-betts-killed-his-sister/11383056; https://epgn.com/2019/08/15/news-analysis-dayton-shooter-s-sibling-continues-to-be-misgendered-by-media/; https://www.nytimes.com/interactive/2019/09/21/us/summer-mass-shootings.html</t>
  </si>
  <si>
    <t>Victims details</t>
  </si>
  <si>
    <t>Andre Anchondo, Jordan Anchondo, Arturo Benavides, Leonardo Campos Jr., Angelina Englisbee, Maria Flores, Raul Flores, Jorge Calvillo García, Adolfo Cerros Hernández, Alexander Gerhard Hoffmann Roth, David Johnson, Luis Alfonso Juarez, Maribel Loya, Ivan Filiberto Manzano, Elsa Mendoza Márquez, Gloria Irma Márquez, Sara Esther Regalado, Margie Reckard, Javier Rodriguez, Maria Eugenia Legarreta Rothe, Teresa Sanchez, Juan de Dios Velázquez Chairez, Guillermo "Memo" Garcia; The dead include at least 13 Americans, at least eight Mexicans and one German. Two victims had both US and Mexican citizenship.</t>
  </si>
  <si>
    <t>Megan K. Betts, Monica E. Brickhouse, Nicholas P. Cumer, Derrick R. Fudge, Thomas J. McNichols, Lois L. Oglesby, Saeed Salah, Logan M. Turner, Beatrice N. Warren-Curtis; Six of the nine killed were African American, police said.</t>
  </si>
  <si>
    <t>Otho R. Brown, Michael T. Logan, Linda A. Blogoslawski Mlynarczyk, Frederick W. Rubelmann III</t>
  </si>
  <si>
    <t>https://www.findagrave.com/memorial/12545968/frederick-w_-rubelmann; https://www.findagrave.com/memorial/32001672/linda-a_-mlynarczyk; https://www.findagrave.com/memorial/45139473/otho-r_-brown</t>
  </si>
  <si>
    <t>https://metro.co.uk/2019/07/29/school-shooter-murdered-four-kids-teacher-11-dies-head-car-crash-10480495/</t>
  </si>
  <si>
    <t>Cassie Bernall, Steven Curnow, Corey DePooter, Kelly Fleming, Matthew Kechter, Daniel Mauser, Daniel Rohrbough, William "Dave" Sanders, Rachel Scott, Isaiah Shoels, John Tomlin, Lauren Townsend, Kyle Velasquez; 18-year-old Isaiah Shoels is the only black victim of the Columbine High School massacre; athletes and Christians and two minority students – Isaiah and a Hispanic youth named Kyle Velasquez – were among those hit by the shooters</t>
  </si>
  <si>
    <t>https://schoolshooters.info/sites/default/files/harris_journal_1.3.pdf; https://schoolshooters.info/sites/default/files/klebold_journal_1.2.pdf; https://schoolshooters.info/sites/default/files/Columbine%20-%20Governor's%20Commission%20Report.pdf; https://schoolshooters.info/sites/default/files/jcso_official_columbine_report_0.pdf</t>
  </si>
  <si>
    <t>https://schoolshooters.info/sites/default/files/Mitchell%20Johnson%20deposition.pdf</t>
  </si>
  <si>
    <t>Lucy Tarantino, 60, Thomas Darnell, 40, Chuck Leos, 40, and Dennis “Troy” Sargent, 31</t>
  </si>
  <si>
    <t>https://www.reviewjournal.com/crime/courts/da-to-proceed-with-death-penalty-against-gunman-in-1999-store-killings-2315637/; https://murderpedia.org/male.F/f/floyd-zane-photos.htm</t>
  </si>
  <si>
    <t>https://www.ajc.com/news/local/ajc-deja-news-mark-barton-buckhead-killing-spree-stuns-atlanta-1999/JWrqxO3csx8ifs1mC3GSNJ/; https://www.findagrave.com/memorial/193316109/dean-delawalla; https://www.findagrave.com/memorial/45301827/jamshid-havash; https://www.findagrave.com/memorial/94886850/vadewattee-muralidhara</t>
  </si>
  <si>
    <t>Leigh Ann Vandiver Barton, Matthew David Barton, Mychelle Elizabeth Barton, Dean Delawalla, Vadewattee Muralidhara, Edward Quinn, Allen Charles Tenenbaum; The others killed were Russell J. Brown, 42, of the nearby town of Cumming, and Kevin Dial, 38; Scott A. Webb, 30; Joseph J. Dessert, 60, and Jamshid Havash, 45, all of Atlanta. No biographical details about them were available.</t>
  </si>
  <si>
    <t>Kristi Kathleen Beckel, Shawn Brown, Sydney Rochelle Browning, Joseph Daniel "Joey" Ennis, Cassandra Fawn Griffin, Susan Kimberly "Kim" Jones, Justin Michael Stegner Ray</t>
  </si>
  <si>
    <t>Jason Balatico, Ford Kanehira, Ronald Kataoka, Ronald Kawamae, Melvin Lee, Peter Mark, John Sakamoto</t>
  </si>
  <si>
    <t>https://criminalminds.fandom.com/wiki/Byran_Uyesugi?file=Xeroxvictims.jpg</t>
  </si>
  <si>
    <t>https://s3.amazonaws.com/gunmemorial-media/photo/259366.jpg</t>
  </si>
  <si>
    <t>He killed co-workers Eric Pedroso, 29, Barbara Carter, 55, Jose R. Aguilar, 40, and George C. Jones, 44, and wounded three others. He then drove to West Tampa, where he killed motorist Dolores Perdomo, 56, while trying to steal her car.</t>
  </si>
  <si>
    <t>https://www.tampabay.com/archive/2002/04/18/he-killed-for-no-reason/; https://www.tampabay.com/archive/2000/01/01/gunman-shatters-lives-of-5-families/</t>
  </si>
  <si>
    <t>The victims were identified as Jennifer Bragg Capobianco, 29, from marketing; Janice Hagerty, 46, the office manager from Stoneham; Louis A. Javelle, 58, of Nashua, N.H., director of consulting in the company's Manchester, N.H., office; Rose Manfredi a payroll worker who would have been 49 on Wednesday; Paul Marceau, 36, of Melrose, a development technician; Cheryl Troy, human resources director; and Craig Wood, 29, of Haverhill, from human resources.</t>
  </si>
  <si>
    <t>https://www.southcoasttoday.com/story/news/state/2000/12/28/families-friends-grapple-with-seven/50463595007/; https://www.gettyimages.com/detail/news-photo/brian-britney-walks-back-to-his-seat-after-placing-a-flower-news-photo/51972772?adppopup=true</t>
  </si>
  <si>
    <t>Victims killed-Race Unknown</t>
  </si>
  <si>
    <t>Among the dead are (Daniel Thomas) Dorsch, 52, engine lab technician Robert Wehrheim, 47, Michael Brus, 48, and William Garcia, 44.</t>
  </si>
  <si>
    <t>https://abcnews.go.com/US/story?id=94177&amp;page=1</t>
  </si>
  <si>
    <t>The dead were identified as Craig Schafer, 50; John Contadeluci, 47; Dave Arpasi, 73; and Robert Downs Jr., 42.</t>
  </si>
  <si>
    <t>https://www.latimes.com/archives/la-xpm-2002-mar-23-mn-34383-story.html</t>
  </si>
  <si>
    <t>According to police and witnesses, the gunman shot to death Billy Knox Jr., 22, and his father, Billy Knox Sr., 61, both of Huntsville, inside the building, then turned the gun on others at random. Police said Benjamin Ferguson, 47, of Huntsville, was killed as he ran down the front steps, and David Seiler, 46, from Tennessee, was shot on the front steps and died at a hospital.</t>
  </si>
  <si>
    <t>https://www.cbsnews.com/news/employment-agency-bloodbath/</t>
  </si>
  <si>
    <t>https://franklincountytimes.com/2003/07/09/tthe-victims/; https://www.nytimes.com/2003/07/16/us/national-briefing-south-mississippi-death-toll-rises-in-plant-shooting.html; https://www.capecodtimes.com/story/news/2003/07/09/lockheed-worker-kills-five/50956467007/</t>
  </si>
  <si>
    <t>DeLois Bailey, 53, of Bailey, Miss.; Sam Cockrell, 46, of Meridian; Micky Fitzgerald, 45, of Little Rock, Miss.; Lynette McCall, 47, of Cuba, Ala.; Rev. Charles J. Miller, 58, of Meridian; and Thomas Willis, 57, of Lisman, Ala.; Williams was white, and four of his victims were black the fifth was white. (7/8/2003); A victim of a July 8 shooting at a factory in Meridian, DeLois Bailey, 53, died of her wounds, bringing to six the number killed by Doug Williams. Five of those killed were black (7/16/2003).</t>
  </si>
  <si>
    <t>The authorities identified the dead as Alan Weiner, 50, and Howard Weiner, 59, who were brothers and officers of the company; Howard's son Daniel, 30; and three employees, Calvin Ramsey, 44, Robert Taylor, 53, and Juan Valles, 35.</t>
  </si>
  <si>
    <t>https://www.sfgate.com/news/article/Fired-employee-guns-down-6-workers-on-job-police-2574112.php</t>
  </si>
  <si>
    <t>Ralph R. Reeves, 51, allegedly opened fire in the tavern at about 3:30 p.m., shooting LeRoy G. Wiese, 84, Tiki D. Wiese, 41, Chester W. Cavaliere, 62, and Henry “Hank” Shumake, 63. All the victims died at the scene, except LeRoy Wiese who fell in the doorway of the tavern.</t>
  </si>
  <si>
    <t>Police Chief Ron Miller identified the victims as Lonnie Ellingburg, 46; Travis Nelson, 23; and Leonardo Rodriguez, 49; Ardell L. Edwards, 55, the worker who died overnight, all of Kansas City, Kan.; and a Mexican national (Jose Ibarra), 45, who was not identified pending notification of his family. Ellingburg, Nelson and Edwards are all related, police said. Ibarra and Rodriguez had families in Mexico.</t>
  </si>
  <si>
    <t>https://www.workplaceviolence911.com/docs/20050702.htm; https://www.cbsnews.com/news/sixth-death-in-kc-rampage/; https://www2.ljworld.com/news/2004/jul/04/chaos_reigned_at/</t>
  </si>
  <si>
    <t>https://cdn.preterhuman.net/texts/unsorted/Blood%20on%20the%20Frost%20-%20Never%20Forget%20the%20Hmong%20Massacre.htm; https://murderpedia.org/male.V/v/vang-chai-soua-victims.htm</t>
  </si>
  <si>
    <t>Denny Drew, Bob Crotteau, Joey Crotteau, Jessica Willers, Al Laski, and Mark Roidt; the five White men and one White woman Vang killed</t>
  </si>
  <si>
    <t>A young fan obsessed with heavy metal shot and killed former Pantera guitarist “Dimebag” Darrell Abbott and three other people during a show by Damageplan, Abbott’s latest band. The other victims were 23-year-old fan Nathan Bray, Damageplan crew member Jeff “Mayhem” Thompson, 40, and club employee Erin A. Halk, 29.</t>
  </si>
  <si>
    <t>https://www.rollingstone.com/feature/behind-the-murder-of-dimebag-darrell-233541/; https://billmichelmore.com/tag/erin-halk/</t>
  </si>
  <si>
    <t>In addition to (Gerald) Miller (44), the dead were Randy L. Gregory, 51, and his son, James Gregory, 16; Harold Diekmeier, 74; Richard Reeves, 58; Bart Oliver, 15; Gloria Critari, 55.</t>
  </si>
  <si>
    <t>https://www.nbcnews.com/id/wbna7167861; https://www.google.com/books/edition/Martyrdom_in_Milwaukee/MzhVs1852I0C?hl=en&amp;gbpv=1&amp;bsq=picture; https://www.findagrave.com/memorial/35558228/bart-j-oliver#view-photo=17062560</t>
  </si>
  <si>
    <t>Daryl Allen Lussier, Michelle Leigh Sigana, Derrick Brian Brun, Neva Jane Wynkoop-Rogers, Alicia Alberta White,  Marie Stillday,.Chanelle Star Rosebear, Chase Albert Lussier, Dewayne Michael Lewis; Neva Rogers was the only non-Native American killed in the Red Lake shooting.</t>
  </si>
  <si>
    <t>He said the dead included three people who were black, one Chinese-American, one Latino and one Filipino; Beverly Graham 54, Charlotte Colton 44, Dexter Shannon 58, Maleka Higgins 28, Nicola Grant 42, Guadalupe Swartz 32, Ze Fairchild 37</t>
  </si>
  <si>
    <t>Justin Schwartz, 22, an Alaska Native man; Melissa Lynn Moore, 14; Suzanne Thorne, 15; Christopher Williamson, 21; Jason Travers, 32; and Jeremy Robert Martin, 26.</t>
  </si>
  <si>
    <t>https://murderpedia.org/male.H/images/huff_kyle/panel_report.pdf; https://www.indianz.com/News/2006/03/28/alaska_native_m_1.asp; https://www.latimes.com/archives/la-xpm-2006-mar-28-na-seattle28-story.html</t>
  </si>
  <si>
    <t>https://www.wafb.com/story/4931012/gunman-accused-of-church-shooting-makes-court-appearance/</t>
  </si>
  <si>
    <t>Relatives of the victims identified the dead as 78-year-old Leonard Howard, 72-year-old Gloria Howard, 67-year-old Dolores McGrew, 47-year-old Darlene Selvage, and the suspect's wife, 24-year-old Erica Bell.</t>
  </si>
  <si>
    <t>https://caselaw.findlaw.com/la-supreme-court/1546275.html</t>
  </si>
  <si>
    <t>The shooting claimed the lives of Naomi Rose Ebersol, 7; Marian Stoltzfus Fisher, 13; Anna Mae Stoltzfus, 12; Lena Zook Miller, 8; and Mary Liz Miller, 7. Five Amish girls died in Nickel Mines schooting.</t>
  </si>
  <si>
    <t>https://www.pennlive.com/life/2020/10/he-was-an-angry-man-the-tragedy-at-west-nickel-mines-amish-school-in-2006.html; https://plainvalues.com/new-hope-nickel-mines-school-shooting-forgiveness-from-amish-community/</t>
  </si>
  <si>
    <t xml:space="preserve">Killed at Trolley Square on Feb. 12, 2007, were Jeffrey Walker, 52; Vanessa Quinn, 29; Kirsten Hinckley, 15; Brad Frantz, 24; and Teresa Ellis, 29. </t>
  </si>
  <si>
    <t>https://www.sltrib.com/news/crime/2017/02/14/vigil-remembers-trolley-square-shooting-victims-10-years-after-attacks/; https://www.deseret.com/2007/2/16/20001904/more-details-emerging-on-trolley-square-gunman-and-victims#salt-lake-city-mayor-rocky-anderson-pauses-for-a-moment-while-speaking-at-a-press-conference-tuesday-in-salt-lake-city-just-hours-after-a-gunman-entered-the-trolley-square-mall-and-fatally-shot-5-patrons-monday-evening; https://www.goodhousekeeping.com/life/inspirational-stories/a25825/vickie-walker-circle-the-wagons/; https://www.ksl.com/article/891728; https://www.facebook.com/photo/?fbid=1826832337617715&amp;set=pcb.1826673730966909</t>
  </si>
  <si>
    <t>Jordanne Michele Murray 18 (his former girlfriend),  Katrina Lee McCorkle 18, Lianna Faye Thomas 17, Bradley Steven Schultz 20, Aaron Edward Smith 20, Lindsey Lou Stahl 14</t>
  </si>
  <si>
    <t>https://mylifeofcrime.wordpress.com/2007/10/07/; https://gunmemorial.org/2007/10/07; https://www.findagrave.com/memorial/27206627/aaron-edward-smith; https://www.findagrave.com/memorial/22024467/bradley-steven-schultz; https://www.findagrave.com/memorial/130799887/jordanne-michele-murray/photo; https://www.findagrave.com/memorial/22024428/lindsey-lou-stahl/photo; https://www.findagrave.com/memorial/92507589/lianna-faye-thomas#add-to-vc; https://www.findagrave.com/memorial/130497038/katrina-lee-mccorkle#add-to-vc</t>
  </si>
  <si>
    <t>The shoppers killed were Gary Scharf, 48, of Lincoln, and John McDonald, 65, of Council Bluffs, Iowa. The employees killed were Angie Schuster, 36; Maggie Webb, 24; Janet Jorgensen, 67; Diane Trent, 53; Gary Joy, 56; and Beverly Flynn, 47, all of Omaha.</t>
  </si>
  <si>
    <t>https://www.latimes.com/news/la-na-mallnote8dec08-story.html; https://murderpedia.org/male.H/h/hawkins-robert-victims.htm</t>
  </si>
  <si>
    <t>https://www.stltoday.com/news/local/metro/kirkwood-city-hall-shooting-years-after-tragedy-a-community-reflects/article_895f3748-b575-59bb-b02a-719dc551a4d4.html</t>
  </si>
  <si>
    <t>Tom Ballman, Connie Karr, Kenneth Yost, Michael H.T. Lynch, Mike Swoboda, William 'Bill' Biggs Jr.; Thornton, who was black, had fatally injured six white people.</t>
  </si>
  <si>
    <t>https://www.nbcnews.com/id/wbna29199551</t>
  </si>
  <si>
    <t>Gayle Dubowski,20; Ryanne Mace, 19; Daniel Parmenter, 20; Julianna Gehant, 32; Catalina Garcia, 20</t>
  </si>
  <si>
    <t>Killed were Leeds' father, Robert Louis Leeds, 66; Golden (Dave) Eli Duboise, 45; Terry Edward Majan, 37; and Ricardo Cardenas Leal, 33, all of Santa Maria.</t>
  </si>
  <si>
    <t>https://lompocrecord.com/news/local/murder-charges-filed-in-salvage-yard-killings/article_49b0ac19-ca6c-5723-aa70-60fd86d7f70b.html</t>
  </si>
  <si>
    <t>https://archive.courierpress.com/news/rampage-at-atlantis-plastics-ends-with-six-dead-ep-448401177-325078951.html/; https://www.plasticsnews.com/article/20080630/NEWS/306309980/atlantis-staff-devastated-by-shootings</t>
  </si>
  <si>
    <t>Although most of the victims were Hispanic, police do not believe the shootings were racially motivated.</t>
  </si>
  <si>
    <t>The victims were Pinelake residents Tessie Garner, 88; Lillian Dunn, 89; Jessie Musser, 88; Bessie Hendrick, 78; John Goldston, 78; Margaret Johnson, 89; Louise De Kler, 98; and nurse Jerry Avant Jr., 39.</t>
  </si>
  <si>
    <t>https://web.archive.org/web/20210224181422/https://www.fayobserver.com/photogallery/NC/20190329/NEWS/329009991/PH/1; https://www.elitetrader.com/et/threads/eight-dead-in-carthage-nursing-home-shooting.159127/</t>
  </si>
  <si>
    <t>https://www.nytimes.com/2009/04/06/nyregion/06victims.html; https://www.pressconnects.com/story/news/local/2019/03/27/aca-american-civic-association-binghamton-shooting-victims-obituaries/3224600002/</t>
  </si>
  <si>
    <t>The dead were from all points of the globe: Two were from the United States, four were from China, two husband and wife were from Haiti, one was from Vietnam, one from Iraq, one from Brazil, one from the Philippines and one from Pakistan. On Sunday afternoon, two of the victims Layla Khalil, 57, and Parveen Ali, 26 were buried following a funeral at the Islamic Organization of the Southern Tier that drew around 300 mourners; The two victims identified as being from the United States worked at the association Ms. (Roberta) King, 72, the grandmother of 17, and Maria K. Zobniw, 60. The other victims were all students: the Haitian couple, Marc Henry Bernard, 44, and Maria Sonia Bernard, 46; Li Guo, 47, from China; Hong Xiu Mao, 35, from China; Lan Ho, 39, from Vietnam; Hai Hong Zhong, 54, from China; Almir O. Alves, 43, from Brazil; and Jiang Ling, 22, from China; Dolores Yigal 53, from the Philippines</t>
  </si>
  <si>
    <t>https://www.kwtx.com/content/news/10-minutes-of-gunfire-10-years-ago-left-13-dead-more-than-30-injured-564365711.html</t>
  </si>
  <si>
    <t>Michael Grant Cahill, Libardo Eduardo Caraveo, Justin Michael DeCrow, John P. Gaffaney, Frederick Greene, Jason Dean Hunt, Amy Sue Krueger, Aaron Thomas Nemelka, Michael S. Pearson, Russell Gilbert Seager, Francheska Velez, Juanita L. Warman, Kham See Xiong</t>
  </si>
  <si>
    <t>Lakewood police officers Greg Richards, 42, Tina Griswold, 40, Ronald Owens, 37, and Sgt. Mark Renninger, 39</t>
  </si>
  <si>
    <t>https://www.spokesman.com/blogs/sirens/2011/jan/14/3-sentenced-lakewood-police-murders/</t>
  </si>
  <si>
    <t>(Liazan) Molina (24), of Coral Gables; Maysel Figueroa, 32, of Hialeah; Lavina M. Fonseca, 47, of Hialeah; and Zaida Castillo, 56, of Hialeah.</t>
  </si>
  <si>
    <t>https://archive.tcpalm.com/news/report-hialeah-gunman-is-half-brother-of-ex-yankee-el-duque-ex-marlin-livn-hernndez-ep-393202053-346392762.html/</t>
  </si>
  <si>
    <t>Company and union officials as well as workers at the facility have denied the charges of racism. The union notes that he never filed a complaint with the union or any government agency. But in a chilling, 4-minute 911 call, Omar Thornton told a police dispatcher how he sought to avenge racial discrimination through the shootings Tuesday at Hartford Distributors Inc. in Manchester.</t>
  </si>
  <si>
    <t>https://www.fox61.com/article/news/local/outreach/awareness-months/vigil-marks-anniversary-of-deadly-workplace-shooting/520-9889e6ab-3d7a-43c1-862d-40160c55a573; https://www.csmonitor.com/USA/2010/0804/Is-racism-at-heart-of-Connecticut-shooting-Answer-still-unclear</t>
  </si>
  <si>
    <t xml:space="preserve">During the rampage, Victor James, 60, of Windsor; Craig Pepin, 60, of South Windsor; Francis Fazio, 57, of Bristol; William C. Ackerman, 51, of South Windsor; Edwin Kennison, 49, of East Hartford; and Douglas A. Scruton, 56, of Manchester and Middletown, N.H.; Cirigliano, 51, of Newington; and Louis Felder, 50, of Stamford; were killed. All of his victims were white men over the age of 50, the police added. </t>
  </si>
  <si>
    <t>https://www.theguardian.com/us-news/2015/oct/04/oregon-shooting-one-of-victims-was-british-mother-attending-college; https://www.nbcnews.com/news/latino/oregon-victim-lucero-alcaraz-19-would-have-been-great-pediatric-n438721</t>
  </si>
  <si>
    <t>https://www.nytimes.com/2016/07/09/us/dallas-police-shooting.html; https://www.reuters.com/article/us-usa-police-dallas/blue-lives-matter-dallas-protesters-embrace-the-force-that-took-bullets-for-them-idUSKCN0ZR0X4</t>
  </si>
  <si>
    <t>https://abc7chicago.com/clayton-parks-trever-wehner-russel-beyer-vicente-jaruez/5141989/</t>
  </si>
  <si>
    <t>https://tucson.com/news/local/watch-moment-of-silence-tonight-on-house-floor-to-honor/article_0f7c3e24-136e-11e9-9289-93a495a6085b.html</t>
  </si>
  <si>
    <t>Christina-Taylor Green, 9; Dorothy Morris, 76; U.S. District Judge John Roll, 63; Phyllis Schneck, 79; Dorwan Stoddard, 76; and Gabe Zimmerman, 30</t>
  </si>
  <si>
    <t>Three of the soldiers--Lt. Col. Heath Kelly, Sgt. First Class Miranda McElhiney and Master Sgt. Christian Riege died along with Mrs.Donovan Gunderson.</t>
  </si>
  <si>
    <t>https://www.2news.com/carson-city-ihop-shooting-victims-remembered-10-years-later/article_d3109ba2-b7d2-556e-9e08-08ae29784f69.html; https://www.kolotv.com/2021/09/04/10-years-after-ihop-shooting-victims-remembered/</t>
  </si>
  <si>
    <t>https://www.ocregister.com/2011/10/14/police-id-victims-in-seal-beach-shooting/</t>
  </si>
  <si>
    <t>Michelle Fournier, Randy Fannin, Laura Webb, Michele Fast, Dave Caouette, Victoria Buzzo, Lucia Kondas, Christy Wilson</t>
  </si>
  <si>
    <t>https://www.ajc.com/news/local/business-dispute-gun-battle-eyed-norcross-shooting/eNxg6fRRc5MIcqE3SQyXLO/</t>
  </si>
  <si>
    <t>Tshering Rinzing Bhutia 38, Doris Chibuko 40; Sonam Chodon 33, Grace Eunhae Kim 23, Katleen Ping 24, Judith Seymour 53, Lydia Sim, 21</t>
  </si>
  <si>
    <t>https://www.dailymail.co.uk/news/article-2124173/Oakland-shooting-Gunman-One-Gohs-boasts-massacre-Oikos-University-California-revealed.html; https://www.mercurynews.com/2012/04/03/oakland-school-shooting-hayward-family-grieves-for-nursing-student-lydia-sim/; https://www.mercurynews.com/2012/04/03/oakland-university-shooting-willow-glen-mom-judith-seymour-killed-in-rampage/; https://www.mercurynews.com/2012/04/03/oakland-university-shooting-oakland-family-grieves-for-young-mother-of-one-katleen-ping/; https://www.mercurynews.com/2012/04/03/oakland-university-shooting-victim-sonam-chodon-worked-for-tibets-exiled-government-before-pursuing-nursing-career/; http://saharareporters.com/2012/04/04/forty-year-old-nigerian-woman-enugu-among-victims-mass-shooting-oakland-california; https://www.findagrave.com/memorial/107374976/tshering-rinzing-bhutia</t>
  </si>
  <si>
    <t>Ian Stawicki killed Kimberly Layfield, 36; Drew Keriakedes, 49; Donald Largen, 57; Joseph Albanese, 52, at the cafe before killing 52-year-old Gloria Leonidas in a carjacking.</t>
  </si>
  <si>
    <t>https://www.spokesman.com/stories/2012/jul/21/seven-weeks-after-shooting-seattle-cafe-back-in/; https://www.findagrave.com/memorial/91068283/joseph-vito-albanese; https://www.findagrave.com/memorial/91068257/andrew-thomas-keriakedes; https://www.findagrave.com/memorial/91144969/donald-b-largen; https://web.archive.org/web/20180805112603/https://www.seattletimes.com/seattle-news/local-actress-urban-planner-among-shooting-victims/; https://www.dignitymemorial.com/obituaries/bellevue-wa/gloria-leonidas-5124725</t>
  </si>
  <si>
    <t>Jonathan Blunk, A.J. Boik, Jesse Childress, Gordon Cowden, Jessica Ghawi, John Thomas Larimer, Matt McQuinn, Micayla Medek, Veronica Moser-Sullivan, Alex Sullivan, Alexander C. Teves, Rebecca Wingo</t>
  </si>
  <si>
    <t>https://www.justice.gov/archives/opa/blog/healing-communities-and-remembering-victims-oak-creek; https://www.wisn.com/article/tuesday-marks-6-months-since-sikh-temple-shooting-1/6313623#; http://sikhtempleofwisconsin.com/memorial</t>
  </si>
  <si>
    <t>Reuven Rahamim 61 (the founder of the company), Keith Basinski 50, Rami Cooks 62, Ronald Edberg 58, Jacob Beneke 34. and Eric Rivers 42</t>
  </si>
  <si>
    <t>https://www.dailymail.co.uk/news/article-2209760/Minneapolis-office-shooting-Andrew-Engeldinger-packaging-10-000-rounds-ammo.html; https://www.minnpost.com/minnesota-blog-cabin/2012/10/remembering-reuven-rahamim/; https://www.mprnews.org/story/2012/10/04/outpouring-of-grief-for-ups-driver-killed-at-accent-signage; https://www.mprnews.org/story/2012/10/03/friends-family-attend-service-for-shooting-victim; https://www.twincities.com/2012/10/11/minneapolis-accent-signage-victim-dies-after-being-removed-from-life-support/; https://www.legacy.com/obituaries/startribune/obituary.aspx?n=ronald-r-edberg&amp;pid=160210134&amp;fhid=7006; https://www.findagrave.com/memorial/97943575/rami-cooks</t>
  </si>
  <si>
    <t>Ana Marquez-Greene, Caroline Previdi, Jessica Rekos, Emilie Parker, Noah Pozner, Jesse Lewis, Olivia Engel, Josephine Gay, Charlotte Bacon, Chase Kowalski, Daniel Barden, Jack Pinto, Catherine Hubbard, Dylan Hockley, Benjamin Wheeler, Grace McDonnell, James Mattioli, Avielle Richman, Rachel Davino, Anne Marie Murphy, Lauren Rousseau, Mary Sherlach, Victoria Soto, Dawn Hochsprung, Nancy Lanza, Madeleine Hsu (ethnically Chinese), Allison Wyatt</t>
  </si>
  <si>
    <t>Michael Arnold, 59, of Lorton, Va.; Sylvia Frasier, 53, of Waldorf, Md.; Kathy Gaarde, 62, of Woodbridge, Va.; John Roger Johnson, 73, of Derwood, Md.; Frank Kohler, 50, of Tall Timbers, Md.; Kenneth Bernard Proctor, 46, of Waldorf, Md.; Vishnu Bhalchandra Pandit, 61, of North Potomac, Md.; Arthur Daniels, 51, of Washington, D.C.; Mary Francis Knight, 51, of Reston, Va.; Gerald L. Read, 58, of Alexandria, Va.; Martin Bodrog, 54, of Annandale, Va.; and Richard Michael Ridgell, 52, of Westminster, Md.</t>
  </si>
  <si>
    <t>https://www.cnn.com/2013/09/17/us/dc-navy-yard-victims/index.html; https://www.nbcnews.com/news/us-news/hole-just-will-never-be-filled-portraits-navy-yard-victims-flna4b11180719</t>
  </si>
  <si>
    <t>https://www.sacbee.com/news/local/crime/article2603350.html</t>
  </si>
  <si>
    <t>Rhoades’ brother Rurik Davis, 50; her niece Angel Penn, 19; her nephew Glenn Calonicco, 30; and Shelia Lynn Russo, 47, a tribal administrator who managed evictions</t>
  </si>
  <si>
    <t>https://www.seattletimes.com/seattle-news/they-survived-a-school-shooting-as-freshmen-four-years-later-a-diploma-doesnt-erase-the-pain/; https://www.dailymail.co.uk/news/article-2807773/PICTURED-Two-girls-14-fighting-lives-high-school-gunman-opened-fire-cafeteria.html; https://www.nbcnews.com/storyline/marysville-school-shooting/marysville-high-school-victim-andrew-fryberg-dies-after-shooting-n244136</t>
  </si>
  <si>
    <t>Gia Soriano, Shaylee Chuckulnaskit (the Tulalip Tribes said she and her family were part of the extended Tulalip community), Zoe Galasso, Andrew Fryberg (was a member of the Tulalip Tribes and lived on the reservation)</t>
  </si>
  <si>
    <t>Thomas Sullivan, Randall Smith, Carson Holmquist, Skip Wells, David Wyatt</t>
  </si>
  <si>
    <t>https://www.theguardian.com/us-news/2015/jul/18/chattanooga-shooting-navy-fifth-victim-died; https://abcnews.go.com/US/chattanooga-shooting-victims-include-iraq-afghanistan-veterans/story?id=32514237</t>
  </si>
  <si>
    <t>Quinn Cooper, Kim Saltmarsh, Lucas Eibel, Lucero Alcaraz, Rebecka Ann Cairns, Lawrence Levine, Treven Taylor Anspach, Sarena Dawn Moore and Jason Johnson</t>
  </si>
  <si>
    <t>Robert Adams 40, Isaac Amanios 60, Bennetta Bet-badal (born in Iran) 46, Harry Bowman 46, Sierra Clayborn 27, Juan Espinoza (raised in Sonora, Mexico) 50, Aurora Godoy 26, Shannon Johnson 45, Larry Daniel Kaufman 42, Damian Meins 58, Tin Nguyen 31, Nicholas Thalasinos 52, Yvette Velasco 27, and Michael Wetzel 37</t>
  </si>
  <si>
    <t>Richard Smith, Tyler Smith, Dorothy Brown, Mary Jo Nye, Mary Lou Nye, Barbara Hawthorne</t>
  </si>
  <si>
    <t>https://nypost.com/2016/02/22/these-are-the-six-innocent-lives-taken-by-the-michigan-gunman/; https://www.thetimes.co.uk/article/im-just-tired-uber-gunman-told-his-last-fare-jcswdxt2c; https://www.mlive.com/news/kalamazoo/2019/01/families-of-kalamazoo-uber-shooting-victims-prepare-for-trial.html</t>
  </si>
  <si>
    <t>36 have Hispanic surnames; Edward Sotomayor Jr., 34; Stanley Almodovar III, 23; Luis Omar Ocasio-Capo, 20; Juan Ramon Guerroro, 22; Eric Ivan Ortiz-Rivera, 36; Peter O. Gonzalez-Cruz, 22; Luis S. Vielma, 22; Kimberly Morris, 37; Eddie Jamoldroy Justice, 30; Darryl Roman Burt II, 29; Deonka Deidra Drayton, 32;  Alejandro Barrios Martinez, 21; Anthony Luis Laureano Disla, 25; Jean Carlos Mendez Perez, 35; Franky Jimmy Dejesus Velazquez, 50; Amanda Alvear, 25; Martin Benitez Torres, 33; Luis Daniel Wilson-Leon, 37; Mercedez Marisol Flores, 26; Xavier Emmanuel Serrano Rosado, 35; Gilberto Ramon Silva Menendez, 25; Simon Adrian Carrillo Fernandez, 31; Oscar A Aracena-Montero, 26; Enrique L. Rios Jr., 25; Miguel Angel Honorato, 30; Javier Jorge-Reyes, 40; Joel Rayon Paniagua, 32; Jason Benjamin Josaphat, 19; Cory James Connell, 21; Juan P. Rivera Velazquez, 37; Luis Daniel Conde, 39; Shane Evan Tomlinson, 33; Juan Chevez-Martinez, 25; Jerald Arthur Wright, 31; Leroy Valentin Fernandez, 25; Tevin Eugene Crosby, 25; Jonathan Antonio Camuy Vega, 24; Jean C. Nives Rodriguez, 27; ; Rodolfo Ayala-Ayala, 33; Brenda Lee Marquez McCool, 49; Yilmary Rodriguez Sulivan, 24; Christopher Andrew Leinonen (Asian American), 32; Angel L. Candelario-Padro, 28; Frank Hernandez, 27; Paul Terrell Henry, 41; Antonio Davon Brown, 29; Christopher Joseph Sanfeliz, 24; Akyra Monet Murray, 18; Geraldo A. Ortiz-Jimenez, 25.</t>
  </si>
  <si>
    <t>He killed four of them – Lorne Ahrens, 48; Michael Krol, 40; Brent Thomson, 43; and (Mike) Smith (55). He also gunned down Hispanic officer Patrick Zamarripa, 32, a Navy reservist and a U.S. Marine veteran.</t>
  </si>
  <si>
    <t>Sarai Lara (Maxican heritage) 16, Shayla Martin 52, Chuck Eagan 61, Belinda Galde 64, Beatrice Dotson 95</t>
  </si>
  <si>
    <t>https://www.seattletimes.com/seattle-news/law-justice/burlington-mall-shooting-victims-officially-identified/; https://www.q13fox.com/news/the-victims-in-the-cascade-mall-shooting; https://www.kiro7.com/news/north-sound-news/hundreds-gather-to-honor-5-killed-in-mall-shooting/450958336/</t>
  </si>
  <si>
    <t>https://www.sun-sentinel.com/local/broward/fl-reg-esteban-santiago-pleads-guilty-airport-shooting-20180523-story.html</t>
  </si>
  <si>
    <t>Mary Louise Amzibel, 69; Michael Oehme, 56; Olga Weltering, 84; Shirley Timmons, 70; and Terry Andres, 62</t>
  </si>
  <si>
    <t>He shot 69-year-old Robert Snyder, killing him with a single bullet, according to the autopsy. Neumann again made his way through the business, eventually killing Brenda Montanez-Crespo, 44, Kevin Lawson, 46, Jeffrey Roberts, 57, and Kevin Clark, 53, according to the report.</t>
  </si>
  <si>
    <t>https://www.clickorlando.com/news/2018/03/15/5-takeaways-from-the-final-report-for-the-fiamma-workplace-shooting/</t>
  </si>
  <si>
    <t>Austin Cooper Meyer, 24 years of age from Sparks, NV; Brennan Lee Stewart, 30, North Las Vegas, NV; Cameron Lee Robinson, 28, Las Vegas, NV; Charleston Hartfield, Henderson, NV, 34 years of age; Eric Steven Silva, 21 years old, Las Vegas, NV; Laura Anne Shipp, 50, Las Vegas, NV; Neysa Christine Tonks, 46, Las Vegas, NV; Quinton Joe Robbins, 20, Henderson, NV; Adrian Allan Murfitt, 35, Anchorage, AK; Dorene Anderson, 49, Anchorage, AK; Brett Erin Schwanbeck, 61, Bullhead City, AZ; Andrea Lee Anna Castilla, 28, Santa Ana, CA; Angela Christine Gomez, 20, Riverside, CA; Austin William Davis, 29, Riverside, CA; Bailey Dee Schweitzer, 20, Bakersfield, CA; Brian Scott Fraser, 39, La Palma, CA; Candice Ryan Bowers, 40, Garden Grove, CA; Carrie Rae Barnette, 34, Riverside, CA; Christiana Mae Duarte, 22, Redondo Beach, CA; Christopher Hazencomb, 44, Camarillo, CA; Christopher Louis Roybal, 28, Corona, CA; Dana Leann Gardner, 52, Grand Terrace, CA; Denise Marie Cohen, 58, Carpinteria, CA; Derrick Dean Taylor, 56, Bonita, CA; Hannah Ahlers, 34, Beaumont, CA; Jack Reginald Beaton, 54, Bakersfield, CA; Jennifer Marie Parks, 35, Lancaster, CA; Jennifer Topaz Irvine, 42, San Diego, CA; John Joseph Phippen, 56, Santa Clarita, CA; Jordyn Nicole Rivera, 21, La Verne, CA; Kelsey Breanne Meadows, 28, Taft, CA; Keri Lynn Galvan, 31, Thousand Oaks, CA; Kurt Allen Von Tillow, 55, Cameron Park, CA; Lisa Marie Patterson, 46, Lomita, CA; Melissa Ramirez, 26, Littlerock, CA; Michelle Vo, 32, Marina del Rey, CA; Patricia Mestas, 67, Riverside, CA; Rachael Kathleen Parker, 33, Long Beach, CA; Rocio Guillen, 40, Corona, CA; Sandra Lee Casey, 35, Torrance, CA; Stacee Ann Etcheber, 50, Novato, CA; Susan Marie Smith, 53, Simi Valley, CA; Teresa Kimura, 38, Placentia, CA; Thomas Allen Day, Jr., 54, Corona, CA; Victor Lloyd Link, 55, Aliso Viejo, CA; Calla-Marie Medig, 28, Edmonton Alberta, Canada; Jessica Lynn Klymchuk, 34, Valleyview, Alberta, Canada; Jordan Alan McIldoon, 23, Maple Ridge, British Columbia, Canada; Tara Ann Roe, 34, Okotuks, Alberta, Canada; Carly Anne Kreibaum, 33, Sutherland, IA; Rhonda LeRocque, 42, Tewksbury, MA; Stephen Richard Berger, 44, Excelsior, MN; Lisa Romero-Muniz, 48, Gallup, NM; William Winfield Wolfe, Jr., 42, Newburg, PA; James Sonny Melton, 29, Big Sandy, TN; Heather Lorraine Alvarado, 35, Cedar City, UT; Carolyn Lee Parsons, 31, Seattle, WA; and Denise Brenna Burditus, 50, Martinsburg, WV.</t>
  </si>
  <si>
    <t>Robert Scott Marshall, 56, M; Karen Sue Marshall, 56, F; Keith Allen Braden, 62, M; Tara E. McNulty, 33, F; Annabelle Renae Pomeroy, 14, F; Peggy Lynn Warden, 56, F; Dennis Neil Johnson, Sr., 77, M; Sara Johns Johnson, 68, F; Lula Woicinski White, 71, F; Joann Lookingbill Ward, 30, F; Brooke Bryanne Ward, 5, F; Robert Michael Corrigan, 51, M; Shani Louise Corrigan, 51, F; Therese Sagan Rodriguez, 66, F; Ricardo Cardona Rodriguez, 64, M; Haley Krueger, 16, F; Emily Garcia (died at the hospital), 7, F; Emily Rose Hill, 11, F; Gregory Lynn Hill, 13, M; Megan Gail Hill, 9, F; Marc Daniel Holcombe, 36, M; Noah Holcombe, 1, F; Karla Plain Holcombe, 58, F; John Bryan Holcombe, 60, M; Crystal Marie Holcombe (pregnant), 36, F; *Carlin Brite "Billy Bob" Holcombe (unborn), 0, Unknown</t>
  </si>
  <si>
    <t>https://www.fox43.com/article/news/local/contests/shooting-at-fayette-county-car-wash-claims-the-lives-of-four-people/521-9a71d465-c521-41f5-b80a-4c053f617cf2; https://www.cbsnews.com/pittsburgh/news/fatalities-confirmed-fayette-shooting/</t>
  </si>
  <si>
    <t>Alyssa Alhadeff, 14; Martin Duque Anguiano, 14; Scott Beigel, 35; Nicholas Dworet, 17; Aaron Feis, 37; Jaime Guttenberg, 14; Chris Hixon, 49; Luke Hoyer, 15; Cara Loughran, 14; Gina Montalto, 14; Joaquin Oliver (Hispanic), 17; Alaina Petty, 14; Meadow Pollack, 18; Helena Ramsay, 17; Alex Schachter, 14; Carmen Schentrup, 16; and Peter Wang, 15</t>
  </si>
  <si>
    <t>https://www.nytimes.com/2018/04/23/us/waffle-house-shooting-nashville.html; https://www.essence.com/news/waffle-house-massacre-victims/</t>
  </si>
  <si>
    <t>Educators Glenda Perkins and Cynthia Tisdale — who began the school day in the art room — were among those killed. As were students Jared Black, Shana Fisher, Christian Riley Garcia, Aaron Kyle McLeod, Angelique Ramirez, Sabika Sheikh (Pakistani exchange student), Christopher Jake Stone and Kimberly Vaughan.</t>
  </si>
  <si>
    <t>https://baltimore.cbslocal.com/2019/06/28/capital-gazette-shooting-year-later/</t>
  </si>
  <si>
    <t>https://www.timesofisrael.com/how-the-pittsburgh-synagogue-shooting-unfolded/</t>
  </si>
  <si>
    <t>Daniel Stein, Joyce Feinberg, Richard Gottfried, Rose Mallinger, Jerry Rabinowitz, Cecil Rosenthal, David Rosenthal, Bernice Simon, Sylvan Simon, Melvin Wax, and Irving Younger</t>
  </si>
  <si>
    <t>https://www.vcdistrictattorney.com/wp-content/uploads/2020/12/Borderline-Bar-Grill-OIS-Report-12-17-2020.pdf; https://s29762.pcdn.co/wp-content/uploads/2021/06/20181107OIS2018175110.pdf</t>
  </si>
  <si>
    <t>Debra Cook, 54, Marisol Lopez, 55, Jessica Montague, 31, Ana Piñon-Williams, 38 and Cynthia Lee Watson, 65</t>
  </si>
  <si>
    <t>https://www.fox13news.com/news/sebring-suntrust-bank-shooting-suspects-trial-delayed</t>
  </si>
  <si>
    <t>Clayton Parks of Elgin, Trevor Wehner of DeKalb, Russell Beyer of Yorkville, Vincente Juarez of Oswego and Josh Pinkard of Oswego</t>
  </si>
  <si>
    <t>https://toronto.citynews.ca/2020/03/05/chief-mental-health-likely-motive-for-brewery-shooting/; https://www.jsonline.com/story/news/crime/2020/03/03/milwaukee-molson-coors-shooting-facts-behind-racism-noose-rumors/4934728002/; https://www.nbcnews.com/news/us-news/victims-shooter-molson-coors-attack-identified-milwaukee-police-n1144551; https://www.wisn.com/article/nearly-one-year-later-and-few-answers-in-miller-brewery-shooting/35621138</t>
  </si>
  <si>
    <t>Dale Hudson, 60; Gennady Levshetz, 61; Jesus Valle Jr., 33; Dana Walk, 57; and Trevor Wetselaar, 33; The shooter was a black man. Four of the victims were white men. One was a Hispanic man.</t>
  </si>
  <si>
    <t>In addition to Shannon Perkins (46), the other victims of the March 15 shooting were Springfield Police Officer Christopher Walsh, 32, Kum &amp; Go employee Troy Rapp, 57, and customer Matthew Hicks-Morris, 22.</t>
  </si>
  <si>
    <t>https://www.news-leader.com/story/news/crime/2020/03/26/loved-ones-grieve-isolation-after-4-killed-springfield-kum-go/2914892001/</t>
  </si>
  <si>
    <t>Yong Ae Yue, Hyun Jung Grant, Suncha Kim, Xiaojie Tan, Soon Chung Park, Delaina Ashley Yaun, Paul Andre Michels, Daoyou Feng</t>
  </si>
  <si>
    <t>https://www.cnn.com/2021/03/18/us/atlanta-spa-shootings-victims/index.html; https://www.nytimes.com/2021/03/24/us/atlanta-shooting-spa-owners.html; https://www.usatoday.com/story/news/nation/2021/03/19/who-are-atlanta-shooting-spa-victims/4762802001/; https://www.wsbradio.com/news/local/atlanta/medical-examiner-releases-names-4-women-murdered-asian-spas-atlanta-during-shooting-spree/BOF7DRJWUFAP5PBBG5RQ3UC5RQ/</t>
  </si>
  <si>
    <t>https://www.pe.com/2021/04/02/suspect-in-orange-shooting-charged-with-4-murders-3-attempt-murders/; https://www.nbclosangeles.com/news/local/orange-office-building-mass-shooting-video/2578577/; https://www.clickondetroit.com/news/national/2021/04/02/police-california-office-attack-that-killed-4-wasnt-random/</t>
  </si>
  <si>
    <t>https://www.wthr.com/article/news/local/fedex-mass-shooting/indianapolis-fedex-shooting-shots-fired-victims-shooter/531-aa5d4c58-0cca-45c7-8c08-9697df5e793c; https://nypost.com/2021/04/17/fedex-shooting-gunman-killed-half-his-victims-outside-facility-cops/</t>
  </si>
  <si>
    <t>Matt Alexander, Amarjit Sekhon, Samaria Blackwell, Jaswinder Singh, Amarjeet Johal, John Weisert, Karli Smith, Jasvinder Kaur</t>
  </si>
  <si>
    <t>https://www.cnn.com/2021/05/27/us/san-jose-shooting-victims/index.html; https://www.ktvu.com/news/transportation-officials-local-leaders-remember-shooting-victims-as-family; https://www.sfchronicle.com/crime/article/Mass-shooting-in-San-Jose-What-we-know-so-far-16204689.php; https://people.com/crime/abdolvahab-alaghmandan-san-jose-shooting-victim-iran-immigrant-selfless-man/</t>
  </si>
  <si>
    <t>Abdolvahab Alaghmandan (Immigrated from Iran), 63; Adrian Balleza, 29; Alex Ward Fritch, 49; Jose Dejesus Hernandez III, 35; Lars Kepler Lane, 63; Michael Joseph Rudometkin, 40; Paul Delacruz Megia, 42; Taptejdeep Singh, 36; and Timothy Michael Romo, 49</t>
  </si>
  <si>
    <t>https://www.dailymail.co.uk/news/article-10264159/Brother-Ethan-Crumbley-says-never-exhibited-violent-tendencies.html; https://asamnews.com/2021/12/02/the-youngest-of-four-murdered-students-she-played-on-the-schools-basketball-and-volleyball-teams/</t>
  </si>
  <si>
    <t>Tate Myre, Hana St. Juliana (Asian American), Madisyn Baldwin, Justin Shilling</t>
  </si>
  <si>
    <t>All 10 victims who died in the attack are Black - six females and four males ranging from age 32 to 86; Celestine Chaney, Roberta A. Drury, Andre Mackniel, Katherine Massey, Margus D. Morrison, Heyward Patterson, Aaron Salter, Geraldine Talley, Ruth Whitfield, Pearl Young</t>
  </si>
  <si>
    <t>https://spectrumlocalnews.com/nys/buffalo/public-safety/2022/05/16/what-we-know-about-the-victims-of-the-mass-shooting-at-tops-in-buffalo; https://abc7news.com/buffalo-shooting-mass-payton-gendron-tops-supermarket/11856396/</t>
  </si>
  <si>
    <t>https://lawandcrime.com/school-shooting/parents-of-4-uvalde-children-with-severe-physical-injuries-file-100m-lawsuit-against-gunmans-estate-others-may-be-sued-if-necessary/; https://www.mirror.co.uk/news/us-news/boy-10-arrested-after-threatening-27102638</t>
  </si>
  <si>
    <t>Eva Mireles, 44, Tess Mata, 10, Rogelio Torres, 10, Jose Flores, 10, Maite Yuleana Rodriguez, 10, Jackie Cazarez, 9, Maranda Mathis, 10, Xavier Lopez, 10, Alexandria Aniyah Rubio, 10, Aliahana Cruz Torres, 10, Alithia Ramirez, 10, Jailah Nicole Silguero, 10, Uziyah Garcia, 10, Navaho Bravo, 10, Makenna Lee Elord, 10, Annabell Rodriguez, 10, Amerie Jo Garza, 10, Jayce Carmelo Luevanos, 10, Layla Salazar, 11, Aliahna Amyah Garcia, 9, and Irma Garcia, 48; Five boys and 12 girls were been identified as among the 19 innocent children</t>
  </si>
  <si>
    <t>Victims killed-Middle Eastern</t>
  </si>
  <si>
    <t>Victims killed-Native American</t>
  </si>
  <si>
    <t>Eric Harris [Marriage intact; no known dysfunction]; Dylan Klebold [Marriage intact; no known dysfunction]</t>
  </si>
  <si>
    <t>Abandoned before birth by a father he would never meet; Floyd's father, Michael, adopted him as a young boy. Valerie and Mike Floyd, who married when Floyd was 3 years old, were heavy drinkers, and moved constantly because his stepfather was in the military, eventually settling in Las Vegas when Floyd was 12 years old. Mike Floyd physically abused Zane Floyd and his mother, even leading to his arrest at one point.</t>
  </si>
  <si>
    <t>https://thenevadaindependent.com/article/drugs-abuse-and-a-zest-to-kill-zane-floyds-path-to-nevada-death-row-limbo; https://murderpedia.org/male.F/f/floyd-zane.htm; https://lasvegassun.com/news/2000/jul/07/parents-stand-by-son-accused-in-grocery-store-shoo/</t>
  </si>
  <si>
    <t>0 (stepfather)</t>
  </si>
  <si>
    <t>1 (died almost two years ago)</t>
  </si>
  <si>
    <t>0 (mother died in 1988)</t>
  </si>
  <si>
    <t>https://www.washingtonpost.com/archive/politics/1999/09/17/inside-texas-church-a-loner-snapped/348fad96-58b7-4609-874a-94d06908437c/; https://en.wikipedia.org/wiki/Larry_Gene_Ashbrook; https://murderpedia.org/male.A/a/ashbrook-larry.htm</t>
  </si>
  <si>
    <t>0 (mother died in 1990)</t>
  </si>
  <si>
    <t>1 (died four years ago)</t>
  </si>
  <si>
    <t>1 (divorced and died in 1992)</t>
  </si>
  <si>
    <t>https://web.northeastern.edu/jfox/Documents/CapitolHillPanelReport.pdf; https://web.northeastern.edu/jfox/Documents/CapHillRepBTCI.pdf</t>
  </si>
  <si>
    <t>Huff grew up with "loving parents," she said. They divorced when he was 9 or 10, but the family still did things together, she said. Huff's father, Willis, served in the Vietnam War, and his mother, Mary, owns a small art gallery in Whitefish. Huff’s father later moved to Thailand.</t>
  </si>
  <si>
    <t>https://web.northeastern.edu/jfox/Documents/CapHillRepBTCI.pdf; https://murderpedia.org/male.H/h/huff-kyle.htm</t>
  </si>
  <si>
    <t>0 (father works long hours in construction)</t>
  </si>
  <si>
    <t>https://www.postindependent.com/news/fbi-rules-out-terrorism-in-utah-shooting/; https://www.nytimes.com/2007/02/20/us/20mall.html; https://www.heraldextra.com/news/2007/feb/14/the-search-for-answers-friends-in-bosnia-remember-teen-blame-influence-of-war/</t>
  </si>
  <si>
    <t>0 (kicked out due to sexual addiction)</t>
  </si>
  <si>
    <t>https://journalstar.com/news/state-and-regional/govt-and-politics/mom-of-mall-shooter-says-she-s-responsible/article_50377e0d-10ca-5118-8d7d-2e41b45349b6.html; https://www.wowt.com/home/headlines/12837272.html; https://www.omaha.com/news/metro/understanding-tragedy-teen-robbie-hawkins-had-no-remorse-empathy-after/article_5f9366dc-c4da-11e7-b5bc-eb3f5c40ffb2.html; https://www.nytimes.com/2007/12/08/us/08gunman.html</t>
  </si>
  <si>
    <t>Rodriguez said Hawkins was 2 1/2 when she divorced his father, and that she had no contact with her son between the ages of 6 and 17. Officials said that from that point, he lived with his father, Ronald Hawkins, who was in the Air Force, and his mother had little involvement in his life. Both parents remarried and eventually divorced again. In May 2002, after Mr. Hawkins threatened to kill his stepmother, he was admitted to the Piney Ridge Center in Waynesville, Mo. Court records show that by that September, he had been hospitalized twice for psychiatric problems, and doctors had diagnosed attention-deficit disorder, oppositional defiant disorder, a mood disorder and “parent/child relational problems.” In December 2005 he moved back in with his biological father. A psychological assessment noted Robbie "sees father as easy to manipulate."</t>
  </si>
  <si>
    <t>0 (parents divorced; mother had little involvement in his life)</t>
  </si>
  <si>
    <t>1 (died in 2001)</t>
  </si>
  <si>
    <t>1 (died in 1998)</t>
  </si>
  <si>
    <t>Maurice Clemmons's father made frames for automobile seats at a Chrysler factory, and his mother, Dorothy Mae Clemmons, worked in a nursing home. Clemmons wrote he came from "a very good Christian family." His father, who worked for Chrysler, died in 1987.</t>
  </si>
  <si>
    <t>1 (died in 1987)</t>
  </si>
  <si>
    <t>https://www.oregonlive.com/nwheadlines/2009/12/the_maurice_clemmons_recap_opi.html; https://murderpedia.org/male.C/c/clemmons-maurice.htm</t>
  </si>
  <si>
    <t>https://schoolshooters.info/sites/default/files/Jaylen_Fryberg_Search_Warrant.pdf</t>
  </si>
  <si>
    <t>https://schoolshooters.info/sites/default/files/shooters_myth_stable_home_1.15.pdf; https://schoolshooters.info/sites/default/files/Jaylen_Fryberg_Search_Warrant.pdf; https://www.newsweek.com/2015/09/25/jaylen-ray-fryberg-marysville-pilchuck-high-school-shooting-372669.html</t>
  </si>
  <si>
    <t>https://www.washingtonpost.com/world/national-security/gunman-in-marine-slayings-described-life-as-prison-days-before-rampage/2015/07/17/86d1f988-2c67-11e5-a250-42bd812efc09_story.html; https://www.washingtonpost.com/world/national-security/as-investigators-probe-motive-in-chattanooga-rampage-a-portrait-of-the-shooter-emerges/2015/07/17/4b2ff26a-2c97-11e5-bd33-395c05608059_story.html</t>
  </si>
  <si>
    <t>Chris Harper-Mercer Parents struggled financially; Filed for bankruptcy in 1992; Parents divorced; His father had not seen him for about two years following his son's move out of state; Father filed for bankruptcy in 2002</t>
  </si>
  <si>
    <t>https://schoolshooters.info/sites/default/files/shooters_myth_stable_home_1.15.pdf; https://en.wikipedia.org/wiki/Umpqua_Community_College_shooting#Reactions; https://www.cbsnews.com/news/umpqua-community-college-shooting-chris-harper-mercer/</t>
  </si>
  <si>
    <t>https://www.sbsun.com/2015/12/22/little-known-of-mother-of-san-bernardino-shooter-syed-farook/; https://www.ibtimes.com/san-bernardino-suspect-syed-farooks-troubled-childhood-father-was-alcoholic-mother-2210359; https://www.washingtonpost.com/news/post-nation/wp/2015/12/14/what-happens-next-to-the-baby-orphaned-by-the-san-bernardino-shooters/</t>
  </si>
  <si>
    <t>His family was described as being moderate Muslims and "all-American." Orlando shooter's mom held on domestic violence charge in 2002; case was dropped</t>
  </si>
  <si>
    <t>https://www.washingtonpost.com/national/troubled-quiet-macho-angry-the-volatile-life-of-omar-mateen/2016/06/17/15229250-34a6-11e6-8758-d58e76e11b12_story.html; https://en.wikipedia.org/wiki/Omar_Mateen#Personal_life; https://www.sun-sentinel.com/news/fl-orlando-shooting-mom-domestic-arrest-20160613-story.html</t>
  </si>
  <si>
    <t>https://en.wikipedia.org/wiki/2016_shooting_of_Dallas_police_officers#Perpetrator; https://www.buzzfeednews.com/article/emaoconnor/dallas-shooters-parents-say-military-changed-him</t>
  </si>
  <si>
    <t>When he was four, his parents divorced. Micah Johnson lived with Delphine Johnson, his mother.</t>
  </si>
  <si>
    <t>1 (died in 2004)</t>
  </si>
  <si>
    <t>1 (divorced and died when Bowers was about 6)</t>
  </si>
  <si>
    <t>1 (died early)</t>
  </si>
  <si>
    <t>https://www.washingtonpost.com/wp-srv/national/longterm/workshooting/stories/atlanta31.htm; https://www.washingtonpost.com/archive/politics/1999/07/31/killer-wrote-of-fear-hopelessness/af33786a-de37-45cd-9d5f-1098379892dd/?noredirect=on</t>
  </si>
  <si>
    <t>Hammer; Colt 1911A1 (.45); Glock 17 (9mm); H&amp;R Revolver (.22); Raven MP-25 (.25); The attacker purchased a gun from a private seller, with no background check required.</t>
  </si>
  <si>
    <t>Williams killed six people at a Lockheed Martin plant with a shotgun that he purchased from a private dealer, with no background check required.</t>
  </si>
  <si>
    <t>https://www.theatlantic.com/national/archive/2013/04/mass-shootings-background-checks-charts/316412/</t>
  </si>
  <si>
    <t>Authorities said Williams was carrying a .223-caliber semiautomatic rifle when he entered the plant, but he apparently only used the 12-gauge shotgun. He also had three other guns in his truck. Williams took anti-depressant medication following a 1989 divorce, which, in some circumstances, can prevent gun ownership.</t>
  </si>
  <si>
    <t xml:space="preserve">Williams was known to be battling depression and took anti-depressant medication following a 1989 divorce. Threatt said he knew Williams also was on two antidepressants, Zoloft and Celexa. His girlfriend said Williams was taking medicine for depression and high blood pressure. Lockheed Martin had placed Williams in anger-management and threat-assessment counseling but had recently returned him to the assembly floor, Bobby McCall said. </t>
  </si>
  <si>
    <t>http://www.antidepressantsfacts.com/2003-07-08-Doug-Williams-antidepressants.htm; https://www.cbsnews.com/news/girlfriend-plant-shooter-a-victim/; https://www.latimes.com/archives/la-xpm-2003-jul-09-na-shooting9-story.html; https://www.theatlantic.com/national/archive/2013/04/mass-shootings-background-checks-charts/316412/</t>
  </si>
  <si>
    <t>The perpetrator in the Umpqua Community College shooting suffered from apparent mental difficulties and was discharged from the Army. The gunman’s mother sometimes confided the difficulties she had in raising her son, including that she had placed Mr. Harper-Mercer in a psychiatric hospital when he did not take his medication. (His mother) said that both she and her son struggled with Asperger’s syndrome, an autism spectrum disorder.</t>
  </si>
  <si>
    <t>https://www.cchrflorida.org/why-the-secrecy-was-oregon-shooter-on-psychiatric-drugs/; https://www.nytimes.com/2015/10/06/us/mother-of-oregon-gunman-wrote-of-keeping-firearms.html</t>
  </si>
  <si>
    <t>Authorities told reporters that the shooter had amassed 13 weapons — all purchased legally by either him or a family member from a federal gun dealer. Mr. Harper-Mercer had six guns with him when he entered a classroom building on Thursday and started firing on a writing class in which he was enrolled; the rest were found in the second-floor apartment he shared with his mother.</t>
  </si>
  <si>
    <t>https://www.nbcnews.com/storyline/oregon-college-shooting/oregon-shooting-umpqua-gunman-chris-harper-mercer-what-we-know-n437351; https://www.nytimes.com/2015/10/06/us/mother-of-oregon-gunman-wrote-of-keeping-firearms.html</t>
  </si>
  <si>
    <t>Salvador Ramos legally purchased two guns in the days before the attack that killed 19 students and two teachers at Robb Elementary School an AR-style rifle from a federally licensed gun dealer in the Uvalde area on May 17 and a second rifle on May 20. Ramos made the purchases just days after turning 18, the minimum age under federal law for buying a rifle. He also purchased several hundred rounds of ammunition. At least one of the rifles was a DDM4, made by Daniel Defense and modeled after the U.S. military's M4 carbine rifle, though without the M4's ability to switch to fully automatic or fire a three-round burst.</t>
  </si>
  <si>
    <t>https://www.usatoday.com/story/news/investigations/2022/05/25/guns-used-uvalde-shooting-prompt-outcry-could-lead-lawsuits/9929998002/; https://www.business-standard.com/article/international/22-mass-shootings-374-dead-here-s-where-the-guns-in-us-came-from-122052800043_1.html</t>
  </si>
  <si>
    <t>In addition to the AR-15, Gendron had a rifle and a shotgun in his car. Payton Gendron legally purchased the Bushmaster XM-15 E2S used in the attack on Tops Friendly Market from a federally licensed gun dealer near his home in Conklin, New York, about 200 miles (320 kilometers) southeast of Buffalo. In a personal, online diary that surfaced after the attack, Gendron said he bought the AR-15-style weapon in January, bought a shotgun in December and received a rifle as a Christmas present from his dad when he was 16. Last year, Gendron was taken to a hospital for a psychiatric evaluation under a state mental health law after writing murder-suicide in response to a teacher's question. New York is one of 19 states with red flag laws that allow courts to take guns from people posing immediate danger, but that didn't happen with Gendron, who was 17 at the time. State police described his threat as general in nature and said it didn't specifically mention shooting or firearms.</t>
  </si>
  <si>
    <t>https://www.cnn.com/2022/05/15/us/payton-gendron-buffalo-shooting-suspect-what-we-know/index.html; https://www.nytimes.com/live/2022/05/15/nyregion/shooting-buffalo-ny?smid=url-copy#the-suspect-bought-his-weapon-without-leaving-an-impression-a-gun-store-owner-said; https://www.cbsnews.com/news/mass-shooting-tops-buffalo-supermarket/; https://www.business-standard.com/article/international/22-mass-shootings-374-dead-here-s-where-the-guns-in-us-came-from-122052800043_1.html</t>
  </si>
  <si>
    <t>https://www.theguardian.com/us-news/2021/may/28/san-jose-shooting-gunman-home-weapons-ammunition; https://www.nbcnews.com/news/us-news/san-jose-shooter-had-22-000-rounds-ammunition-his-home-n1269088; https://www.kcra.com/article/22-mass-shootings-374-dead-where-did-the-guns-come-from/40130537#</t>
  </si>
  <si>
    <t>Samuel James Cassidy legally purchased the three 9 mm handguns he used to kill co-workers and then himself at a Santa Clara Valley Transportation Authority rail yard.</t>
  </si>
  <si>
    <t>Cassidy owned numerous registered firearms, including shotguns and long rifles, but he only used three semiautomatic handguns in the shooting. He also stockpiled a dozen guns and 25,000 rounds of ammunition at his home, which he set ablaze before the shooting, and had high-capacity magazines that may have been illegal under California law, depending on when they were purchased.</t>
  </si>
  <si>
    <t xml:space="preserve">In June 2019, Crusius used the internet to purchase a GP WASR-10 semi-automatic rifle and 1,000 rounds of hollow point ammunition. </t>
  </si>
  <si>
    <t>https://www.justice.gov/usao-wdtx/pr/federal-grand-jury-el-paso-returns-superseding-indictment-against-patrick-crusius; https://www.usatoday.com/story/news/nation/2019/08/29/el-paso-shooter-report-says-he-bought-gun-romania/2149413001/; https://dfw.cbslocal.com/2019/08/05/accused-el-paso-mass-shooter-patrick-crusius-bought-gun-legally/; https://www.justice.gov/opa/press-release/file/1245761/download; https://news4sanantonio.com/22-mass-shootings-374-dead-heres-where-the-guns-came-from</t>
  </si>
  <si>
    <t>https://abcnews.go.com/US/suspected-virginia-beach-gunman-resigned-personal-reasons-massacre/story?id=63449625; https://www.business-standard.com/article/international/22-mass-shootings-374-dead-here-s-where-the-guns-in-us-came-from-122052800043_1.html</t>
  </si>
  <si>
    <t>Former Virginia Beach city employee DeWayne Craddock legally purchased six firearms in the three years before he opened fire on a municipal building, including the two .45-caliber pistols used in the attack.</t>
  </si>
  <si>
    <t>A Ruger AR-556 rifle was found at the church. Two handguns were recovered from Kelley's vehicle — a Glock 9 mm and a Ruger .22-caliber. Kelley purchased all three guns. Kelley did not have a license to carry a handgun. Devin Patrick Kelley's history of domestic abuse barred him from buying guns. He was able to because information about his crimes was never entered into a federal database used for background checks. The Air Force failed to follow rules requiring that it inform the FBI about his conduct.</t>
  </si>
  <si>
    <t>https://www.thedenverchannel.com/news/local-news/texas-shooter-devin-kelley-bought-2-guns-at-colorado-springs-store-passed-background-checks; https://www.nytimes.com/2017/11/06/us/texas-shooting-church.html; https://www.business-standard.com/article/international/22-mass-shootings-374-dead-here-s-where-the-guns-in-us-came-from-122052800043_1.html</t>
  </si>
  <si>
    <t>After Paddock killed himself, the police found 23 rifles and one handgun inside his room. They included 14 .223-caliber AR-15-type rifles, seven .308-caliber AR-10-type rifles, one .308-caliber Ruger American bolt-action rifle, and one .38-caliber Smith &amp; Wesson Model 342 revolver, all very expensive, according to a law enforcement source. His arsenal included a large quantity of ammunition in special high-capacity magazines, holding up to 75, or up to 100 cartridges each. Some of the rifles were resting on bipods, and were equipped with high-tech telescopic sights. All fourteen AR-15-type rifles were outfitted with bump fire stocks, a recently-available firearms accessory that allows semiautomatic rifles to fire rapidly, simulating fully-automatic gunfire. Ammonium nitrate, often used in improvised explosive devices, was found in the trunk of his car, along with 1,600 rounds of ammunition and 50 pounds (23 kilograms) of tannerite, a binary explosive used to make explosive targets for gun ranges. However, investigators clarified that while Paddock had "nefarious intent" with the material, he did not appear to have assembled an explosive device. An additional 19 firearms were found at his home. Rifles are used and one handgun (a .38 caliber revolver) is used to commit suicide. Paddock passed all background checks. His gradual accumulation of guns went undetected because federal law doesn't require licensed gun dealers to alert the government about rifle purchases.</t>
  </si>
  <si>
    <t>https://www.cbsnews.com/news/more-details-revealed-about-las-vegas-shooters-arsenal-of-weapons/; https://www.business-standard.com/article/international/22-mass-shootings-374-dead-here-s-where-the-guns-in-us-came-from-122052800043_1.html</t>
  </si>
  <si>
    <t>Law enforcement sources say the Orlando shooter used 30 round capacity magazines with his AR-15 rifle, at least some of which were configured with two magazines taped together allowing the shooter to reload quickly by popping the expended magazine, flipping it over and inserting the fresh magazine. No higher capacity drum style magazines have been recovered so far, sources say. It is unclear how many rounds were expended; a SIG Sauer MCX semi-automatic rifle and a 9mm Glock 17 semi-automatic pistol were fired. He passed a background check and had a security license that allowed him to be armed while on duty.</t>
  </si>
  <si>
    <t>Omar Mateen was placed on a terrorist watch list maintained by the FBI when its agents questioned him in 2013 and 2014 about potential ties to terrorism, according to U.S. law enforcement officials who spoke on condition of anonymity to discuss the case.</t>
  </si>
  <si>
    <t>https://www.latimes.com/nation/la-na-orlando-nightclub-shooting-live-omar-mateen-was-taken-off-a-terrorist-1465772737-htmlstory.html</t>
  </si>
  <si>
    <t>Glock 41 .45-caliber handgun; A drug arrest should've prevented Dylann Roof from purchasing the pistol he used at Emanuel AME Church, but a record-keeping error and background check delay enabled the transaction to go through. The FBI said a background check examiner never saw the arrest report because the wrong arresting agency was listed in state criminal history records. After three days, the gun dealer was legally permitted to complete the transaction.</t>
  </si>
  <si>
    <t>https://www.nytimes.com/2015/07/11/us/background-check-flaw-let-dylann-roof-buy-gun-fbi-says.html; https://www.npr.org/sections/thetwo-way/2015/07/10/421789047/fbi-says-background-check-error-let-charleston-shooting-suspect-buy-gun; https://www.business-standard.com/article/international/22-mass-shootings-374-dead-here-s-where-the-guns-in-us-came-from-122052800043_1.html</t>
  </si>
  <si>
    <t>Mr. Lanza used his mother’s guns to kill her and 26 others. His mother, Nancy Lanza, a gun enthusiast, legally obtained and registered a large collection of weapons and would often take her sons to shooting ranges. Lanza's mother, whom he fatally shot before going to the school, also purchased the ammunition.</t>
  </si>
  <si>
    <t>https://www.nytimes.com/2012/12/16/nyregion/friends-of-gunmans-mother-his-first-victim-recall-her-as-generous.html; https://www.business-standard.com/article/international/22-mass-shootings-374-dead-here-s-where-the-guns-in-us-came-from-122052800043_1.html</t>
  </si>
  <si>
    <t>https://www.washingtonpost.com/wp-srv/style/shoels31.htm; https://www.wsaw.com/content/news/Thursday-marks-18-years-since-Columbine-school-shooting-419992003.html; https://sadmmann.tumblr.com/post/185534491555/victims-of-senseless-violence-worldwide</t>
  </si>
  <si>
    <t>https://katu.com/news/local/a-demand-for-change-vigil-for-florida-shooting-victims-to-be-held-at-tualatin-hs; https://issuu.com/melissafalkowski4/docs/memorial_donate; https://apnews.com/article/technology-shootings-fort-lauderdale-violence-florida-858019a137e3c69de7af14e7ef61242e; https://sadmmann.tumblr.com/post/185534491555/victims-of-senseless-violence-worldwide</t>
  </si>
  <si>
    <t>https://www.nydailynews.com/news/national/newtown-plans-privately-mark-one-year-anniversary-shootings-article-1.1547491; https://www.scmp.com/news/world/article/1106985/parents-pay-tribute-children-killed-connecticut-school-massacre; https://sadmmann.tumblr.com/post/185534491555/victims-of-senseless-violence-worldwide</t>
  </si>
  <si>
    <t>https://time.com/5283251/sante-fe-high-school-shooting-victims/; https://www.houstonchronicle.com/texas-school-shooting/victims/; https://asamnews.com/2018/05/20/thousands-of-muslims-mourn-exchange-student-killed-in-santa-fe-shooting/; https://sadmmann.tumblr.com/post/185534491555/victims-of-senseless-violence-worldwide</t>
  </si>
  <si>
    <t>https://www.mprnews.org/story/2015/03/18/red-lake-victims; https://criminalminds.fandom.com/wiki/Jeff_Weise?file=Weise%2527s_victims.jpg; https://www.washingtonpost.com/archive/politics/2005/03/24/slain-guard-called-a-hero-for-actions-at-minn-school/02283bda-5e02-4736-b8e0-854e49af158c/; https://sadmmann.tumblr.com/post/185534491555/victims-of-senseless-violence-worldwide</t>
  </si>
  <si>
    <t>https://www.cbsnews.com/pictures/the-aurora-shooting-victims/7/; https://www.fox21news.com/top-stories/national-heroes-day-remembering-the-12-killed-in-the-aurora-theater-shooting/; https://sadmmann.tumblr.com/post/185534491555/victims-of-senseless-violence-worldwide</t>
  </si>
  <si>
    <t>https://www.npr.org/2019/06/01/728903700/what-we-know-about-the-virginia-beach-mass-shooting-victims; https://www.legacy.com/us/obituaries/pilotonline/name/richard-nettleton-obituary?n=richard-nettleton&amp;pid=193066407&amp;fhid=15626; https://www.nytimes.com/interactive/2019/09/21/us/summer-mass-shootings.html; https://sadmmann.tumblr.com/post/185534491555/victims-of-senseless-violence-worldwide</t>
  </si>
  <si>
    <t>https://www.latimes.com/projects/la-na-las-vegas-shootings-victims-list-20171002/; https://www.azcentral.com/story/news/nation/2017/10/05/michelle-vo-las-vegas-shooting-victim/733803001/; https://people.com/crime/las-vegas-shooting-victims-names-photos-tributes/?slide=5952860#5952860; https://people.com/crime/las-vegas-shooting-victims-names-photos-tributes/?slide=5952846#5952846; https://www.odmp.org/officer/23413-police-officer-charleston-vernon-hartfield; https://sadmmann.tumblr.com/post/185534491555/victims-of-senseless-violence-worldwide</t>
  </si>
  <si>
    <t>https://www.remembrance.vt.edu/biographies/; https://www.telegraph.co.uk/news/worldnews/1549197/School-bullying-clue-to-killers-motive.html; https://www.npr.org/templates/story/story.php?storyId=9618673; https://www.nbcnews.com/id/wbna18143312#.Xr6mNBNKhQJ; https://www.npr.org/templates/story/story.php?storyId=9619385; https://sadmmann.tumblr.com/post/185534491555/victims-of-senseless-violence-worldwide</t>
  </si>
  <si>
    <t>https://www.orlando.gov/Initiatives/Pulse-Tragedy/Updates-and-Information/Victims%E2%80%99-Names; https://momsdemandaction.org/it-took-33-hours-for-me-to-learn-my-son-had-been-killed-at-pulse-nightclub-in-orlando/; https://www.detroitnews.com/story/news/local/detroit-city/2016/06/13/letter-father-christopher-leinonen-speaks/85850766/; https://www.univision.com/univision-news/united-states/what-we-know-about-the-latino-victims-of-the-orlando-massacre; https://www.dailymail.co.uk/news/article-3647441/Gunman-Omar-Mateen-s-body-kept-separate-49-beautiful-souls-respect-victims-families.html; https://www.nytimes.com/interactive/projects/cp/us/orlando-shooting-victims/tevin-eugene-crosby; https://sadmmann.tumblr.com/post/185534491555/victims-of-senseless-violence-worldwide</t>
  </si>
  <si>
    <t>https://www.cbsnews.com/losangeles/news/1-year-anniversary-thousand-oaks-borderline-bar-shooting/; https://sadmmann.tumblr.com/post/185534491555/victims-of-senseless-violence-worldwide</t>
  </si>
  <si>
    <t>Cody Coffman, Justin Meek, Alaina Housely, Sean Adler, Daniel Manrique, Kristina Morisette, Noel Sparks, Jake Dunham, Blake Dingman, Telemachus Orfanos and Mark Meza, Jr.; Sgt. Ron Helus was also killed in the shooting (by friendly fire)</t>
  </si>
  <si>
    <t>https://www.dps.texas.gov/news/names-deceased-victims-wilson-county-church-shooting-released; https://www.nbcnews.com/storyline/texas-church-shooting/texas-church-shooting-who-were-victims-sutherland-springs-massacre-n818356; https://www.findagrave.com/memorial/184976983/annabelle-renae-pomeroy; https://www.mysanantonio.com/news/local/article/During-11-years-of-marraige-couple-stuck-12342914.php; https://www.npr.org/2017/11/08/562740147/nobody-there-grandmother-lost-2-grandkids-daughter-in-law-at-texas-church; https://sadmmann.tumblr.com/post/185534491555/victims-of-senseless-violence-worldwide</t>
  </si>
  <si>
    <t>https://www.nbclosangeles.com/news/local/san-bernardino-shooting-6th-anniversary-massacre/2771178/; https://www.latimes.com/local/lanow/la-me-ln-san-bernardino-shooting-victims-htmlstory.html; https://www.gofundme.com/f/y2d8bn7w; https://sadmmann.tumblr.com/post/185534491555/victims-of-senseless-violence-worldwide</t>
  </si>
  <si>
    <t>https://www.nytimes.com/2015/06/20/us/charleston-shooting-dylann-storm-roof.html; https://www.live5news.com/2022/03/02/dylann-roof-takes-church-shooting-appeal-us-supreme-court/; https://sadmmann.tumblr.com/post/185534491555/victims-of-senseless-violence-worldwide</t>
  </si>
  <si>
    <t>Mitchell Johnson: Parents had stormy marriage that ended in divorce; Father smoked marijuana; Father fired for stealing from company; Father had explosive temper, punched holes in walls; Father beat him: punched him in the face, threw him against walls; Mother remarried; moved far away from ex-husband; Johnson visited father in summers; hated and feared him.
Andrew Golden: Marriage intact; no known dysfunction.</t>
  </si>
  <si>
    <t>Uyesugi was convicted of drunken driving in 1985. He also attended a two-week anger management course to erase a criminal property damage charge for kicking an office elevator door in 1993. Three court-appointed examiners said Uyesugi suffered from schizophrenia and delusions of persecution, but that he knew right from wrong.</t>
  </si>
  <si>
    <t>https://enacademic.com/dic.nsf/enwiki/634480; https://www.latimes.com/archives/la-xpm-2000-may-14-mn-30038-story.html</t>
  </si>
  <si>
    <t>A spokesman for the Santa Barbara County Sheriff's Office speculated that San Marco's paranoia and history of mental illness may have motivated her to commit the murders. 
Sheriff Anderson said she was detained for a few days in a mental facility in 2001 after an outburst at the postal plant. Sheriff Anderson said that contrary to previous reports the only encounter his deputies had with Ms. San Marco was in February 2001 when they removed her from work and took her to a mental hospital, where she was placed on an "involuntary hold" for 72 hours. Postal officials have said she left her job at the Goleta plant in June 2003 on disability for mental problems after employees reported her angrily talking to herself. Co-workers said deputies were called, but the sheriff said records show the only encounter with them in 2001.</t>
  </si>
  <si>
    <t>https://www.latimes.com/archives/la-xpm-2006-feb-04-me-postal4-story.html; https://www.nytimes.com/2006/02/02/us/death-toll-climbs-to-8-in-california-postal-plant-rampage.html; https://www.independent.com/2013/01/31/goleta-postal-murders/</t>
  </si>
  <si>
    <t>https://images.procon.org/wp-content/uploads/sites/36/report-of-the-virginia-tech-review-panel-mental-health-history-of-seung-hui-cho.pdf</t>
  </si>
  <si>
    <t>Cho was prescribed the antidepressant drug Prozac prior to his rampage and had previously been on Paxil for about a year, but at the time of his shooting he had ceased taking his medication. 
The doctor diagnosed Cho with “selective mutism” and “major depression: single episode.” He prescribed the antidepressant Paroxetine 20 mg, which Cho took from June 1999 to July 2000. Cho did quite well on this regimen; he seemed to be in a good mood, looked brighter, and smiled more. The doctor stopped the medication because Cho improved and no longer needed the antidepressant. He was on no medication at the time of admission, but Ativan was prescribed for anxiety, as needed. 
His mental health records released two years after the shooting. The information relates to two telephone interviews Cho had with the university's counselling center before spending the night at a psychiatric hospital, and a visit to the counselling center after his release, in November and December 2005. He was then ordered to undergo outpatient therapy, but he did not return for further counselling, as was recommended. 
Paroxetine, Ativan</t>
  </si>
  <si>
    <t>Robbie Hawkins was prescribed medications to combat anxiety disorders, hyperactivity and depression for roughly half of his 19 years. In 1992, when Robbie was 4, a psychiatrist prescribed Ritalin (and Zoloft), a stimulant used to treat attention-deficit hyperactivity disorder, and Mellaril, an antipsychotic. When Robbie was hospitalized that December, those medications were discontinued in favor of the antidepressant Pamelor, which he took for at least 10 years. When Robbie was 15, he was treated with the antidepressant Effexor XR. Robbie wasn't taking antidepressants last December when he killed eight people, severely wounded others and committed suicide at Von Maur, although an autopsy detected therapeutic amounts of the prescription drug diazepam, a tranquilizer known by the trade name Valium. The drug had not been prescribed to him.
The day after he turned 14, he was sent to a mental health treatment center for threatening to kill his stepmother Candace Hawkins with an axe. Four months later, he became a ward of the State of Nebraska, which lasted nearly four years. He had undergone two psychiatric hospitalizations, and was diagnosed with attention deficit disorder, an unspecified mood disorder, oppositional defiant disorder, and parent-child relationship problems.</t>
  </si>
  <si>
    <t>Robert Hawkins had problems controlling his temper, as outcast-types with no anchor tying them to the rest of society sometimes do. Robert Hawkins had a prescription for and was taking anti-depressants. Maribel Rodriguez said her son's life had been a challenge from the start. She divorced Hawkins' father when the boy was 3-years-old, she said, and by 5 he was taking prescription Ritalin and Zoloft. He was attending therapy sessions, taking medication and being hospitalized for depression by the time he was 6 years old. Throughout most of his life, he and his family were plagued by his psychiatric problems. He became a ward of the state in 2002 after apparently threatening his stepmother. He was moved through facilities and foster homes for several years, until he was released in 2005. His extensive treatments cost the state USD$265,000.</t>
  </si>
  <si>
    <t>https://www.omaha.com/news/metro/understanding-tragedy-teen-robbie-hawkins-had-no-remorse-empathy-after/article_5f9366dc-c4da-11e7-b5bc-eb3f5c40ffb2.html; https://www.theguardian.com/world/2007/dec/06/usa.usgunviolence2; https://omaha.com/news/local/understanding-tragedy-teen-robbie-hawkins-had-no-remorse-empathy-after-threatening-stepmoms-life/article_5f9366dc-c4da-11e7-b5bc-eb3f5c40ffb2.html; https://ssristories.org/nine-dead-7-injured-shopping-mall-the-westroads/; https://www.ladailypost.com/content/brief-history-psychotropic-drugs-prescribed-mass-murderers</t>
  </si>
  <si>
    <t>In middle school, Cho was diagnosed with a severe anxiety disorder known as Selective Mutism, as well as major depressive disorder. After this diagnosis he began receiving treatment and continued to receive therapy and special education support until his junior year of high school, when Cho rejected further therapy. During Cho's last two years at Virginia Tech, several instances of his abnormal behavior, as well as plays and other writings he submitted containing references to violence, caused concern among teachers and classmates. Cho was prescribed the anti-depressant drug Prozac prior to his rampage, a substance suspected by Peter Breggin and David Healy of leading to suicidal behaviors.</t>
  </si>
  <si>
    <t>https://www.telegraph.co.uk/news/worldnews/northamerica/usa/6069635/Virginia-Tech-gunman-mental-health-records-released.html; https://www.huffpost.com/entry/is-it-drugs-not-guns-that_b_2393385; https://thoughtcatalog.com/jeremy-london/2019/09/37-mass-shooters-who-were-on-antidepressants/; https://images.procon.org/wp-content/uploads/sites/36/report-of-the-virginia-tech-review-panel-mental-health-history-of-seung-hui-cho.pdf; https://abcnews.go.com/US/seung-hui-chos-mental-health-records-released/story?id=8278195; https://www.ladailypost.com/content/brief-history-psychotropic-drugs-prescribed-mass-murderers</t>
  </si>
  <si>
    <t>http://www.thejournal.org/issues/issue99/autopsy.html; https://www.ladailypost.com/content/brief-history-psychotropic-drugs-prescribed-mass-murderers; https://www.sfgate.com/news/article/Church-service-killings-baffle-police-flock-2692473.php#photo-2162843</t>
  </si>
  <si>
    <t>On the verge of losing his job as a computer technician with a placement firm, Ratzmann was known to suffer from bouts of depression, and was reportedly infuriated by a sermon the minister had given two weeks earlier. Ratzmann's autopsy revealed that he was suffering from Hashimoto's thyroiditis. Hashimoto's thyroiditis very often results in hypothyroidism with bouts of hyperthyroidism. Symptoms of Hashimoto's thyroiditis include Myxedematous psychosis, weight gain, depression, mania, sensitivity to heat and cold, paresthesia, fatigue, panic attacks, bradycardia, tachycardia, high cholesterol, reactive hypoglycemia, constipation, migraines, muscle weakness, cramps, memory loss, infertility and hair loss.</t>
  </si>
  <si>
    <t>The hulking computer technician suffered from a host of mental illnesses - including schizophrenia - for which he was taking a trio of anti-depressants. "He's got some serious psychological issues and a long (psychiatric) history," the source said of 42-year-old Michael "Mucko" McDermott. McDermott, a divorced Navy veteran from Marshfield who lived most recently in Haverhill, suffered from severe depression, paranoia and schizophrenia, and had been in psychiatric treatment for some time, according to the source who spoke on condition of anonymity. To cope with his mental disorders, McDermott was prescribed several Selective Serotonin Reuptake Inhibitors, or SSRIs are designed to increase brain serotonin. Low levels of brain serotonin can lead to depression and anxiety disorders.</t>
  </si>
  <si>
    <t>Jessica Baty said that her boyfriend of two years had been taking Xanax, used to treat anxiety and Ambien, a sleep agent, as well as the anti-depressant Prozac. Baty said the psychiatrist prescribed the medications, a fact that made her so "nervous" that she tried to persuade Kazmierczak to stop taking one of the drugs. She said he had stopped taking the anti-depressant three weeks before the Valentine's Day rampage. Kazmierczak told her he had stopped taking the anti-depressant "because it made him feel like a zombie," she said during the interview Sunday at her parents' house in Wonder Lake, Il. "He wasn't acting erratic. He was just a little quicker to get annoyed." Kazmierczak had a history of mental illness and revered figures like Adolf Hitler and Ted Bundy. Steven Kazmierczak even wore a tattoo depicting Jigsaw, the Saw films' sadistic narrator, and had a history of attempted suicide. Kazmierczak had been hospitalized several times for mental illness and was known as "Strange Steve" by roommates. A story published by Esquire stated that he allegedly had a history of mental illness and attempted suicides, was bullied in high school, and had shown an interest in previous school shootings, particularly those that occurred at Columbine High School and Virginia Tech.</t>
  </si>
  <si>
    <t>https://www.chicagotribune.com/news/ct-xpm-2008-07-10-0807090811-story.html; https://murderpedia.org/male.K/k/kazmierczak.htm; https://www.ladailypost.com/content/brief-history-psychotropic-drugs-prescribed-mass-murderers</t>
  </si>
  <si>
    <t xml:space="preserve">Richard Wagner, a toxicologist with the State Bureau of Investigations, testified that blood samples taken from Robert Stewart hours after the shooting show he had several prescription drugs in his system. Wagner told jurors Stewart was reported to have the antidepressant Lexipro, sleep-aid Ambien, Benadryl, and possibly Xanax in his blood system on March 29, 2009. Wagner said he was unable to determine the amount of each drug that was found in Stewart's blood stream because the time these drugs can stay in a person's system can vary. Stewart's defense team argued that Stewart suffered from mental illness including depression and borderline personality disorder, and that he had been taking regular doses of the prescription sleep aid Ambien far in excess of the recommended limit. Combined with prescriptions for an antidepressant and anti-anxiety drug, they argued, it made Stewart essentially a lethal sleepwalker. </t>
  </si>
  <si>
    <t>https://www.wral.com/news/local/story/9936931/; https://www.wral.com/news/local/story/9987656/; https://www.ladailypost.com/content/brief-history-psychotropic-drugs-prescribed-mass-murderers</t>
  </si>
  <si>
    <t>Robert Kenneth Stewart was deeply depressed and attempted to see a doctor two days before the March 29, 2009. The doctor wasn't there, but Stewart saw a nurse who prescribed Lexapro and Xanax, two anti-depressants that did not sit well with him. The day before the shooting, Stewart was feeling better but became agitated that night because of the anti-depressants he was taking. Megerian said Stewart then took an extreme amount of Ambien, a drug that he had been taking for two years. The level of Ambien was 12 times the therapeutic dose, which may explain why Stewart says he doesn’t remember the incident at all. Blood tests showed he had the antihistamine Benadryl, the anti-depressant Lexapro and the sleep aid Ambien in his system. There was also an indication of the tranquilizer Xanax in Stewart's blood.</t>
  </si>
  <si>
    <t xml:space="preserve">South Lake Tahoe police said the department took Sencion into protective custody during a mental health commitment in April 2000 and that he fought with officers. He was not charged. Sencion was taken into protective custody during a mental health commitment in April 2000 but no court order was involved and it remains unclear if a record of the incident was reported to the NICS database.
Investigators said his family first became aware of mental health issues when Sencion complained about being harassed by co-workers. He sought treatment when his employer told the family he was becoming increasing paranoid. Family members said Sencion took his medication, and all but one of his mental health commitments were voluntary. The report did not say how many times Sencion was hospitalized. But Sencion told his family he avoided intimate relationships because he feared "he would father a child and pass along his illness." He immersed himself in the Bible, and gave his mother keys to his gun safe, warning her he was "getting sick."He thought people were demons trying to hurt him, and began hearing voices telling him to do "bad things" to people. Sencion's medications were changed this summer. About a month later, he approached a priest in the street and asked him for help, telling the priest, "They're telling me to do bad things." The night before the shootings, Sencion, who lived with family members, took his medication at 10 p.m. 
</t>
  </si>
  <si>
    <t>https://www.kolotv.com/home/headlines/IHOP_Gunman_How_Did_He_Get_An_AK-47_129500563.html; https://latimesblogs.latimes.com/nationnow/2011/09/ihop-shooting-carson-city-eduardo-sencion-schizophrenia.html; https://www.ladailypost.com/content/brief-history-psychotropic-drugs-prescribed-mass-murderers</t>
  </si>
  <si>
    <t>Members of the suspect's family tell a newspaper they're not surprised, as he suffered a mentally illness. Stawicki had a history of mental illness. The father of the sole surviving victim, the cafe's chef, told Reuters that police detectives had said the gunman was known to have had "psychiatric problems" and caused a disturbance at the coffee house a few days earlier.</t>
  </si>
  <si>
    <t>Alleged Aurora, Colo, shooter James Holmes met with not one, but at least three mental health professionals at the University of Colorado prior to the massacre. His name was brought to the attention of the university's Behavior Evaluation and Threat Assessment team or BETA for short. A flow chart released by the university shows guidelines for action that could be followed if a person is deemed a direct threat. While a student at the University of Colorado, Holmes was treated by the school psychiatrist, who expressed concern about his behavior and referred him to the university Behavioral Evaluation and Threat Assessment (BETA) team. They took no further action and he was never adjudicated mentally ill.
The Denver Post reported Jan. 7 that, according to newly released court papers, police removed a number of prescription medication bottles - four, to be exact - from Holmes' apartment shortly after clearing it of explosives in the days following the July 20 shootings. They also seized immunization records. "The disclosures come in a back-and-forth between prosecutors and defense attorneys over whether those items should be subject to doctor-patient confidentiality. The judge ultimately ruled in October that prosecutors could keep the items," the paper said, adding that the names of the medications had been redacted from court documents. This shouldn't come as a huge surprise to anyone who's been following the correlation between these dangerous psychotropic drugs and mass murder. After all, earlier reports confirmed that Holmes was indeed being seen by a psychiatrist [http://www.nytimes.com], so there's a better-than-average chance that he, too was on one of these dangerous medications. With a fix for "altering his state of mind," the 'Batman shooter' was heavily hooked on the prescription painkiller Vicodin. Holmes even reportedly dosed up on a pharmaceutical cocktail just before the shooting. Side effects of Vicodin use, even at 'recommended' levels which Holmes likely far exceeded, include 'altered mental states' and 'unusual thoughts or behavior.'</t>
  </si>
  <si>
    <t>https://www.mic.com/articles/11745/the-joker-drug-james-eagan-holmes-and-heath-ledger-tragedies-show-vicodin-is-a-new-us-epidemic; https://www.denverpost.com/2013/01/06/aurora-theater-shooting-cops-took-pill-bottles-from-holmes-apartment/; https://www.bbc.co.uk/news/resources/idt-sh/aurora_shooting; https://www.ladailypost.com/content/brief-history-psychotropic-drugs-prescribed-mass-murderers</t>
  </si>
  <si>
    <t>Devin Patrick Kelley was captured by police in 2012 after he escaped from a mental health institution. At the time, a hospital official told police that he was a danger to himself and others, and had issued death threats against "his military chain of command." From a very early age Kelley was taking prescription psychotropic drugs, which the Food and Drug Administration’s (FDA) Adverse Event Reporting System has linked to homicidal ideation, homicide, physical assaults and abuse, and other violence-related symptoms. His provider prescribes several medications over the course of treatment, including Ambien, Klonopin, and Celexa.</t>
  </si>
  <si>
    <t xml:space="preserve">On February 23, 2012, during Kelley’s in-patient treatment, he was prescribed Strattera for Attention Deficit Hyperactivity Disorder, Wellbutrin for depression, Clonazepam for anxiety, and Ambien for insomnia. On December 18, 2012, Kelley was transferred to and incarcerated at the Naval Consolidated Brig, Miramar, California, until his release on March 31, 2013. During his intake evaluation, the Initial Custody Classification Worksheet also indicated Kelley was taking three medications at the time: “Klarnapin (sic) – anxiety; Celexa – depression; and Ambien – sleep.” Mass murderer Devin Kelley was treated at Peak Behavioral Health while it was owned by UHS, the nation’s largest psychiatric hospital chain under Federal investigation since 2013. </t>
  </si>
  <si>
    <t>https://media.defense.gov/2018/Dec/07/2002070069/-1/-1/1/DODIG-2019-030_REDACTED.PDF; https://www.cchrint.org/2017/11/17/texas-church-shooter-universal-health-services/</t>
  </si>
  <si>
    <t>https://media.defense.gov/2018/Dec/07/2002070069/-1/-1/1/DODIG-2019-030_REDACTED.PDF</t>
  </si>
  <si>
    <t>https://www.nytimes.com/2022/05/15/nyregion/gunman-buffalo-shooting-suspect.html; https://www.wsj.com/articles/accused-buffalo-shooter-was-released-deemed-not-a-danger-in-mental-health-evaluation-last-year-11652960576</t>
  </si>
  <si>
    <t>Based on items observed in the suspect’s bedroom at that time, he was interviewed by the FBI in April 2020. He was taken to the hospital for assessment. No Racially Motivated Violent Extremism (RMVE) ideology was identified during the course of the assessment and no criminal violation was found," the statement said. “We do have a lot of mental illness in our family and he never got the help that he needed,” she (Hole's stepsister) said. He was prescribed a stronger dose of Lexapro, plus Intuniv, an attention deficit hyperactivity disorder medication.</t>
  </si>
  <si>
    <t>https://www.newsnationnow.com/us-news/midwest/exclusive-stepsister-of-suspected-fedex-shooter-says-he-never-got-the-help-that-he-needed/; https://www.nbcnews.com/news/us-news/shooting-reported-fedex-facility-indianapolis-n1264249; https://www.cbsnews.com/news/brandon-hole-indianapolis-shooting-gunman-white-supremacist-websites/; https://www.indystar.com/in-depth/news/investigations/2021/11/11/indianapolis-fedex-shooting-sheila-hole-inadequate-interventions-failed-stop-killings/6237864001/</t>
  </si>
  <si>
    <t>From the time Cruz was in middle school through late 2016, Broward County’s largest mental health services organization dealt consistently with the disturbed student. Cruz was heavily medicated when he transferred into Stoneman Douglas. Doctors had prescribed him Focalin, Clonidine and Risperidone for attention deficit-hyperactivity disorder and irritability associated with autism. The medications can increase aggression.</t>
  </si>
  <si>
    <t>Cruz was in mental health treatment until 14 months ago, when he stopped going. He suffered from ADHD, depression and autism. Doctors had prescribed him Focalin, Clonidine and Risperidone for attention deficit-hyperactivity disorder and irritability associated with autism. The medications can increase aggression. He also admitted to taking "lots of drugs," including Xanax and marijuana.</t>
  </si>
  <si>
    <t>https://cbs12.com/news/local/parkland-school-shooter-nikolas-cruzs-confession-released; https://www.sun-sentinel.com/local/broward/parkland/florida-school-shooting/fl-sb-shooting-suspect-warnings-20180215-story.html; https://www.sun-sentinel.com/local/broward/parkland/florida-school-shooting/fl-ne-henderson-cruz-civil-suit-20190116-story.html</t>
  </si>
  <si>
    <t>CNN also detailed the fact Roof was taking antidepressants before the mass murder. While it was known that Roof was abusing suboxone at the time of the murders, the admission of antidepressant use is significant. In spring of 2009, Dylann attended the Lexington Mental Health Clinic.</t>
  </si>
  <si>
    <t>https://thefreethoughtproject.com/dylan-roof-records-antidepressants/; https://www.courthousenews.com/wp-content/uploads/2017/05/ROOF-MENTAL-HEALTH-RECORDS.pdf; https://bloximages.newyork1.vip.townnews.com/postandcourier.com/content/tncms/assets/v3/editorial/d/49/d49ddabc-370d-11e7-bca9-c3bd2320bb37/5915a96c89fb4.pdf.pdf; https://www.courthousenews.com/wp-content/uploads/2017/05/LOFTON-ROOF-EVALTUATION.pdf; https://www.nytimes.com/2017/02/02/us/dylann-roof-charleston-killing-mental.html</t>
  </si>
  <si>
    <t>1 (counseling)</t>
  </si>
  <si>
    <t>https://thesouthern.com/news/shooting-spree-lasted-minutes-gunman-kills-self-four-others/article_4c85727a-0b1a-5f24-8863-3a36e669ecc4.html</t>
  </si>
  <si>
    <t>http://content.time.com/time/magazine/article/0,9171,138917,00.html</t>
  </si>
  <si>
    <t>According to a sheriff's report in Minnesota, where the family had originally lived, Mitch had admitted sexually touching the two-year-old granddaughter of his father's fiance, during the boy's summer vacation in Minnesota last year. Mitch was ordered to undergo psychological counseling.</t>
  </si>
  <si>
    <t>https://archive.jsonline.com/news/milwaukee/friend-of-page-feared-what-he-might-do-426edmg-165668826.html/</t>
  </si>
  <si>
    <t>1 (court-ordered mental health evaluation)</t>
  </si>
  <si>
    <t>Maurice Clemmons was the subject of at least one investigation by drug enforcement authorities since he moved to Washington state in 2004. Clemmons sought help from Timothy Bean, a registered counselor in Lakewood. "It was a spiritual crisis for him," Bean says, one Clemmons coped with through prayer, meditation, exercise and sporadic counseling sessions. "He's trying to solve the hole within him — the great injustice that occurred when he was 16 years old. All his choices led him back to solve that crisis." He also received a court-ordered mental health evaluation tied to the charges filed in May. The evaluation was completed Oct. 19, five weeks before the shootings.</t>
  </si>
  <si>
    <t>https://www.oregonlive.com/nwheadlines/2009/12/3_accused_of_helping_lakewood.html; http://old.seattletimes.com/html/localnews/2010418921_webclemmonsdrugs.html; http://seattletimes.nwsource.com/html/localnews/2010436039_clemmonsprofile06m.html</t>
  </si>
  <si>
    <t>Six doctors agreed he suffered severe mental illness during the shooting rampage on Dec. 30, 1999. Records show Izquierdo-Leyva told police he had been depressed and had tried to see a doctor, but he was turned away because he had no money.</t>
  </si>
  <si>
    <t>https://www.tampabay.com/archive/2002/04/18/he-killed-for-no-reason/#:~:text=Six%20doctors%20agreed%20he%20suffered,life%20in%20prison%20without%20parole.; https://www.mrt.com/news/amp/Ex-Fla-Hotel-Worker-Pleads-Guilty-7839270.php</t>
  </si>
  <si>
    <t>McIntyre said Neumann was always “upset and moody” and didn’t like being told what to do. Snyder had described him as “weird,” his wife said. Neumann’s sister, Catherine Van Horn, told investigators she was estranged from him for several years. She said she believed her brother suffered from mental illness but never was diagnosed. Van Horn said her brother “was mentally abused by their mother” when he was younger “and it made him an angry person.”</t>
  </si>
  <si>
    <t>https://www.clickorlando.com/news/2017/08/11/fiamma-shooter-legally-intoxicated-when-he-killed-5-coworkers-autopsy-shows/; https://www.orlandosentinel.com/news/os-fiamma-shooting-orlando-20180314-story.html</t>
  </si>
  <si>
    <t>John Robert Neumann, Jr. was legally intoxicated when he killed 5 coworkers; The toxicology report also shows that Neumann had an alcohol concentration of .085, measured by the ethanol, or drinking alcohol, found when the autopsy was performed the day he died.</t>
  </si>
  <si>
    <t>http://www.uncoverdiscover.com/facts/6-deaths-by-shooting-caught-on-camera/dimebag-darrell/; https://www.blabbermouth.net/news/damageplan-shooting-what-happened-the-night-dimebag-was-murdered/; https://www.rollingstone.com/feature/behind-the-murder-of-dimebag-darrell-233541/</t>
  </si>
  <si>
    <t>While in the USMC, he was given medications for his mental problems. Gale's former boss at an oil-change business said Gale acknowledged suffering from schizophrenia when he was hired in October 2003. The condition is characterized by delusions and hallucinations. Clark believed that Gale was not taking medication for the illness; an autopsy performed by the Franklin County coroner's office found that no drugs were in Gale's system.</t>
  </si>
  <si>
    <t>Bender said Gale told him he’d left the Marines due to mental problems, was taking medication and may have been bipolar. Writings found in Gale's possession indicate that he may have suffered from schizophrenia.</t>
  </si>
  <si>
    <t>Although police were unable to locate any record that Kyle Huff had been treated for mental illness or taken psychiatric medication, it’s more than likely that Huff was severely depressed and even somewhat delusional at the time he committed the mass murder.</t>
  </si>
  <si>
    <t>All those years of undealt-with depression resulted in a psychotic break.</t>
  </si>
  <si>
    <t>0 (see a nurse)</t>
  </si>
  <si>
    <t>Mr. Wong displayed no outward sign of mental illness. But it now appears that he was harboring a growing paranoia, with a fixation on law enforcement rooted in a few brief encounters that seemed to convince Mr. Wong that the police were out to do him in. Just before setting off on his massacre, he sent a two-page delusional rant to a Syracuse television station saying the police were spying on him, sneaking into his home and trying to get into car accidents with him. Nga said that she did not recognize the letter’s handwriting as being her brother’s, and that he had not told the familyabout his paranoia about the police. The letter might be a sign that he had “lost his rational thinking,” she said. People who knew Wong said he exhibited no outward signs of mental instability, although a letter he wrote that was delivered to a newspaper after the shooting revealed possible paranoia and suggest mental health issues.</t>
  </si>
  <si>
    <t>https://www.eastbaytimes.com/2017/07/14/oikos-nursing-school-massacre-suspect-one-goh-to-face-life-in-prison/</t>
  </si>
  <si>
    <t>A doctor diagnosed sensory-integration disorder, and Adam underwent speech therapy and occupational therapy in kindergarten and first grade. Adam Peter Lanza had Asperger's Syndrome, a disorder on the autism spectrum that makes social interaction difficult. Adam Lanza's uncle said the boy was prescribed Fanapt, a controversial anti-psychotic medicine. MacDonald had Eskatrol in his system, a weight-loss amphetamine that's since been banned in part for its side effects of psychotic behavior and aggression.</t>
  </si>
  <si>
    <t>https://www.businessinsider.com/adam-lanza-taking-antipsychotic-fanapt-2012-12; https://www.newyorker.com/magazine/2014/03/17/the-reckoning</t>
  </si>
  <si>
    <t>https://www.newyorker.com/science/maria-konnikova/almost-link-mental-health-gun-violence</t>
  </si>
  <si>
    <t>It has been referenced that Fryberg has discussed killing himself before October, which could indicate that Fryberg was suffering from mental health issues well before this time. He was “full of angst” and “anguished.” One media report concluded that “he just wasn’t in the right state of mind.” Another went further: he was a “depressed sociopath.”</t>
  </si>
  <si>
    <t>No formal diagnosis of mental illness</t>
  </si>
  <si>
    <t>Deputies found Long “was somewhat irate, acting a little irrationally” and called in a mental health specialist, Ventura County Sheriff Geoff Dean said. That specialist assessed Long but concluded he couldn’t be involuntarily committed for psychiatric observation. “The mental health experts out there cleared him that day,” Dean told reporters Thursday, though they were concerned he might be suffering from post-traumatic stress disorder because of his military service.</t>
  </si>
  <si>
    <t>https://www.cnn.com/2018/11/08/us/thousand-oaks-gunman/index.html; https://taskandpurpose.com/ian-david-long-thousand-oaks-shooting; https://apnews.com/article/ian-david-long-north-america-us-news-ap-top-news-health-02bebe042ba94f68b510b918d9fb6d04</t>
  </si>
  <si>
    <t>https://www.chicagotribune.com/nation-world/ct-nw-anthony-ferrill-milwaukee-moslon-coors-brewery-shooting-20200228-a2k5ewbaz5dythvae5p5esfr5q-story.html; https://wtmj.com/wisconsins-afternoon-news/2020/02/27/what-anthony-ferrill-did-before-molson-coors-mass-shooting-and-why-original-reports-first-said-fired-employee-committed-it/; https://www.jsonline.com/story/news/crime/2020/03/03/milwaukee-molson-coors-shooting-facts-behind-racism-noose-rumors/4934728002/?utm_source=oembed&amp;utm_medium=onsite&amp;utm_campaign=storylines&amp;utm_content=news&amp;utm_term=4893028002</t>
  </si>
  <si>
    <t>One source with knowledge of the investigation said the shooter had been described as becoming paranoid, believing the company had hired detectives to break into his house and phone to investigate a worker's compensation claim he had filed. Ferrill’s paranoia and erratic behavior appear to have started about three years before the shooting, when he injured his shoulder and was forced to miss three months of work, according to the records. He has had mental health issues in the past</t>
  </si>
  <si>
    <t>A doctor’s report included in a 2015 lawsuit when Ferrill filed for compensation following a car accident sheds more light on his past. The report included in a 2015 lawsuit said he did not suffer from anxiety or depression and he described his emotions as “good.”</t>
  </si>
  <si>
    <t xml:space="preserve">Poehl said Saturday that there was no history of mental health issues with Pagourtzis, though there may be “some indications of family history.” </t>
  </si>
  <si>
    <t>https://www.cnn.com/2018/05/21/health/ritalin-school-shootings-oliver-north-bn/index.html; https://www.cbsnews.com/news/nra-links-school-violence-to-ritalin-but-experts-deny-link/; https://apnews.com/article/shootings-north-america-financial-markets-us-news-baseball-4eb933fff0b54393b850720748436626</t>
  </si>
  <si>
    <t>Payton Gendron threatened school shooting and was given mental health evaluation before Buffalo attack. In the manifesto, the author writes he's never been diagnosed with a mental disability or disorder. Payton Gendron was deemed not a threat in Mental-Health Evaluation last year.</t>
  </si>
  <si>
    <t>Abbott said Ramos didn't have a mental health diagnosis. Salvador Rolando Ramos was plagued by family dysfunction and mental health struggles.</t>
  </si>
  <si>
    <t>https://www.washingtontimes.com/news/2022/may/25/salvador-ramos-gunman-uvalde-texas-school-shooting/; https://local12.com/news/nation-world/texas-shooter-struggled-with-mental-health-family-dysfunction-was-fascinated-with-guns-uvalde-salvador-rolando-ramos; https://www.npr.org/2022/05/25/1101307595/what-we-know-about-the-gunman-and-victims-of-the-uvalde-shooting</t>
  </si>
  <si>
    <t xml:space="preserve">Authorities placed him on an involuntary 5150 psychiatric hold pending a medical evaluation; Friends said Mora had previously battled drug addiction and mental illness </t>
  </si>
  <si>
    <t>https://nypost.com/2022/03/06/california-church-shooter-david-mora-rojas-was-in-us-illegally/; https://www.wlbt.com/2022/03/02/mother-3-girls-slain-by-father-feared-their-safety/; https://www.dailymail.co.uk/news/article-10579979/Gunman-killed-three-daughters-California-church-U-S-illegally.html</t>
  </si>
  <si>
    <t>https://www.gwinnettdailypost.com/archive/spa-victim-foreshadowed-violence-in-06-restraining-order/article_4118eb68-0092-5a85-82d1-f7c9cafa9370.html</t>
  </si>
  <si>
    <t>1 (counseling); 0</t>
  </si>
  <si>
    <t xml:space="preserve">While an intern at Walter Reed, Hasan had some difficulties that required counseling and extra supervision, said Dr. Thomas Grieger, who was the training director at the time. But Dr. Grieger said such counseling was not uncommon and told CNN that Major Hasan had “responded to the supervision that he received.” </t>
  </si>
  <si>
    <t>https://www.npr.org/templates/story/story.php?storyId=120313570; https://www.nytimes.com/2009/11/09/us/09reconstruct.html?pagewanted=all; https://www.denverpost.com/2010/01/19/fort-hood-suspects-performance-appraisals-littered-with-contradictions-of-glossed-over-flaws/</t>
  </si>
  <si>
    <t>Psychiatrist Dr. Steven Dinwiddie said among solo mass murderers, mental illness usually attracts and twists religious beliefs -- not the other way around. Not receiving a mental health evaluation even with his deeply troubling, schizoid behavior. The materials, obtained by The Associated Press, also disclose concerns that the psychiatrist-in-training might have been developing a psychosis, according to the documents, yet no mental-health evaluation was done. Defense Secretary Robert Gates released an internal Pentagon review last week that found several unidentified medical officers failed to use “appropriate judgment and standards of officership” when reviewing Hasan’s performance as a student, internist and psychiatric resident.</t>
  </si>
  <si>
    <t>Dalton gave no indication of delusions or bizarre ideation as he spoke. Dalton said he had never participated in outpatient mental health treatment or been hospitalized for psychiatric reasons. The report said he reported no current medical problems and no history of significant medical problems or head injuries.; Jason B. Dalton wasn’t on any medications, wasn’t on drugs</t>
  </si>
  <si>
    <t>He denied seeing a psychiatrist or being bipolar or having any mental problems, and he insisted he wasn’t an anti-government or militia person.</t>
  </si>
  <si>
    <t>1 (diagnosed after the massacre)</t>
  </si>
  <si>
    <t>"He wasn’t showing any signs of violence or anything toward anyone,” the official said. “He didn’t show any mental illness. He seemed like a regular, ordinary guy. He was quiet." A judge ruled last year (2013) that the 45-year-old Goh - a native of South Korea who had become a U.S. citizen - is not mentally fit to stand trial after doctors diagnosed him with paranoid schizophrenia.</t>
  </si>
  <si>
    <t xml:space="preserve">Mental Disorder; Ramos admitted in court papers that he is sensitive to alcohol abuse and that he had been a patient of five mental health professionals and got a diagnosis of adjustment disorder. </t>
  </si>
  <si>
    <t>Larry Gene Ashbrook had a history of paranoia and mental instability.</t>
  </si>
  <si>
    <t>https://www.plasticsnews.com/article/20080630/NEWS/306309980/atlantis-staff-devastated-by-shootings</t>
  </si>
  <si>
    <t>Nevels said Higdon called his girlfriend two hours before the shooting and told her he was going to kill his boss.</t>
  </si>
  <si>
    <t>There are no indications he suffered from a mental illness; reasonably be described as “irrationally disgruntled and full of rage” but may not have been suffering from a diagnosable mental disorder</t>
  </si>
  <si>
    <t>https://www.heritage.org/civil-society/report/part-i-mental-illness-firearms-and-violence</t>
  </si>
  <si>
    <t>https://www.theguardian.com/us-news/2015/dec/03/san-bernadino-shooting-suspects-syed-rizwan-farook-tashfeen-malik; https://www.bbc.com/news/world-us-canada-35004024</t>
  </si>
  <si>
    <t>https://www.washingtonpost.com/news/post-nation/wp/2018/01/29/jealousy-and-obsession-may-have-led-carwash-shooting-suspect-to-kill-four-relatives-say/</t>
  </si>
  <si>
    <t>Tyler James Peterson was a full-time deputy in the Forest County Sheriff's Department and a part-time officer with the Crandon Police Department.</t>
  </si>
  <si>
    <t>Scott Evans Dekraai was a former tugboat crewman who served in the military.</t>
  </si>
  <si>
    <t>Served in the U.S. Coast Guard from 1978 to 1982 and was honorably discharged</t>
  </si>
  <si>
    <t>https://www.gmtoday.com/the_freeman/news/a-trail-of-blood-tears-and-questions/article_1d5c51f5-d88d-5a1e-bedc-35a2ed0817ed.html</t>
  </si>
  <si>
    <t>Former member of the National Guard</t>
  </si>
  <si>
    <t>https://www.reuters.com/article/us-crime-shooting-ncarolina/man-convicted-of-killing-eight-at-north-carolina-nursing-home-idUSTRE78300J20110904</t>
  </si>
  <si>
    <t>https://en.wikipedia.org/wiki/Orlando_factory_shooting#Perpetrator; https://www.cnn.com/2017/06/05/us/orlando-fatalities/index.html</t>
  </si>
  <si>
    <t>http://archives.starbulletin.com/2000/05/26/news/story4.html</t>
  </si>
  <si>
    <t>https://www.seattletimes.com/seattle-news/a-path-to-murder-the-story-of-maurice-clemmons/; https://www.cnn.com/2009/CRIME/11/30/washington.suspect/index.html</t>
  </si>
  <si>
    <t>Christian; "I come from a very good Christian family and I was raised much better than my actions speak," Clemmons said in a clemency application brief to then-Arkansas Gov. Mike Huckabee in 2000.</t>
  </si>
  <si>
    <t>https://www.denverpost.com/2015/05/29/aurora-theater-shooting-trial-the-latest-from-day-21/; https://murderpedia.org/male.H/h/holmes-james.htm</t>
  </si>
  <si>
    <t>The family attended Presbyterian, Lutheran and other Protestant churches. He attended regularly between second and ninth grade. Holmes’ mother really liked going, but Holmes said he was never really a religious guy. Holmes said church played an insignificant role in his life. It was important to his mother, but he and his father went to please his mother. Holmes did not attend a church service after leaving home.</t>
  </si>
  <si>
    <t>During Jaylen’s early years, father had child with another woman (not Jaylen’s mother); Father committed domestic violence against the other woman; she got a PFA; Father violated PFA against the woman when Jaylen was 13. At one point, Ray and his wife had to leave their home because of death threats.</t>
  </si>
  <si>
    <t>Jaylen Fryberg had a 'good life' in family described as 'very religious.' "They're a very religious family, so this boy doing this is just totally out of character for that family," (State Sen. John McCoy, D-Tulalip) said.</t>
  </si>
  <si>
    <t>https://www.cbc.ca/news/world/jaylen-fryberg-s-community-searches-for-answers-in-school-shooting-1.2813608; https://www.npr.org/sections/thetwo-way/2014/10/25/358804696/details-emerge-about-washington-state-high-school-shooting</t>
  </si>
  <si>
    <t>Anti-Jewish; He shared material on the Christian Identity movement, which holds that people of European descent are the "chosen people," Jews are their enemy and other races are meant to be exterminated or enslaved.</t>
  </si>
  <si>
    <t>https://www.nytimes.com/2018/10/27/us/robert-bowers-pittsburgh-synagogue-shooter.html https://heavy.com/news/2018/10/robert-bowers/; https://www.post-gazette.com/news/crime-courts/2018/11/10/Robert-Bowers-extremism-Tree-of-Life-massacre-shooting-pittsburgh-Gab-Warroom/stories/201811080165</t>
  </si>
  <si>
    <t>https://www.nytimes.com/1999/06/29/us/shattered-lives-special-report-caring-parents-no-answers-columbine-killers-pasts.html?pagewanted=all&amp;src=pm; https://crimeresearch.org/2015/06/vince-vaughn-explains-the-obvious-how-mass-killers-pick-out-venues-where-their-victims-are-sitting-ducks/; https://web.archive.org/web/20070329233932/http://www.jewishsf.com/content/2-0-/module/displaystory/story_id/11140/edition_id/213/format/html/displaystory.html; http://www.cnn.com/US/9904/21/harris.profile.02/</t>
  </si>
  <si>
    <t>The defendant told Hassar that he did not believe in God, but rather believed in science.</t>
  </si>
  <si>
    <t>https://caselaw.findlaw.com/ma-supreme-judicial-court/1448833.html</t>
  </si>
  <si>
    <t>Brown's brother Jeffery Howard told The New York Times that Anthony Bell had been in and out of Erica Bell's life. "She was getting on with her life and wanted to keep worshipping and following God, and he just wanted to run on the streets," he said.</t>
  </si>
  <si>
    <t>https://www.washingtonpost.com/wp-dyn/content/article/2006/05/22/AR2006052200226.html</t>
  </si>
  <si>
    <t>Raised Christian, resented parents’ strong Christian faith</t>
  </si>
  <si>
    <t>Kazmierczak was given instruction in the Christian faith and the Catholic Church by his parents, but he rebelled against this and stopped going in his early teens.</t>
  </si>
  <si>
    <t>Mr. Goh showed little interest in religion.</t>
  </si>
  <si>
    <t>https://www.nytimes.com/2018/08/03/us/las-vegas-shooting-final-report.html; https://www.npr.org/sections/thetwo-way/2017/10/02/555088261/las-vegas-shooter-said-to-be-a-restless-retiree-who-liked-to-gamble https://edition.cnn.com/2017/10/02/us/las-vegas-attack-stephen-paddock-trnd/index.html; http://www.nydailynews.com/news/national/las-vegas-concert-gunman-identified-stephen-paddock-64-article-1.3535944; https://www.independent.co.uk/news/world/americas/stephen-paddock-las-vegas-shooting-latest-updates-brother-interview-eric-worst-american-history-a7978791.html</t>
  </si>
  <si>
    <t>No mention of Religion in any news article; His father and brother were so concerned about the poking sensation and Byran's visions of a dark shadow that they sought the help of clergy.</t>
  </si>
  <si>
    <t>https://www.nytimes.com/2006/02/03/us/woman-in-california-postal-shootings-had-history-of-bizarre-behavior.html</t>
  </si>
  <si>
    <t>https://web.archive.org/web/20180331030354/https:/www.cnn.com/2005/US/03/22/school.shooting/</t>
  </si>
  <si>
    <t>No mention of Religion in any news article; To her neighbors, she was the woman...who knelt in prayer at the roadside.</t>
  </si>
  <si>
    <t>A man described as generous, a good neighbor, church-going and a family man</t>
  </si>
  <si>
    <t>Reportedly “became obsessed with religion” while attending Catholic middle school, but “There’s not really been a lot of information related to Nancy or Adam and their religious involvement in the church that I’ve seen.”</t>
  </si>
  <si>
    <t>Devout Sunni Muslim</t>
  </si>
  <si>
    <t>Raised in a Christian home, but doesn’t appear to have been going to church. “His brother told him to go to a church.”</t>
  </si>
  <si>
    <t>No religious affiliation; He was not religious, she said, and would often say things like, “Your God doesn’t love me.”</t>
  </si>
  <si>
    <t>Vocally anti-Christian/anti-religious</t>
  </si>
  <si>
    <t>Raised in a Christian home, but no evidence the 29-year-old had continued going to church</t>
  </si>
  <si>
    <t>He (Betts) also told her he was an atheist</t>
  </si>
  <si>
    <t xml:space="preserve">http://time.com/5449086/thousand-oaks-shooting-ian-long/ </t>
  </si>
  <si>
    <t>1 (hate crime)</t>
  </si>
  <si>
    <t>1 (hate crime, targeted white officers)</t>
  </si>
  <si>
    <t>1 (terrorism)</t>
  </si>
  <si>
    <t>0 (kidnapping after killed four)</t>
  </si>
  <si>
    <t>Registered as an independent voter in Arizona in the fall of 2006, according to the Pima County Registrar of Voters; “As I knew him he was left wing, quite liberal. &amp; oddly obsessed with the 2012 prophecy,” the former classmate, Caitie Parker, wrote in a series of Twitter feeds Saturday. “I haven’t seen him since ’07 though. He became very reclusive.”</t>
  </si>
  <si>
    <t>The alleged killer describes himself politically as a “conservative, republican”</t>
  </si>
  <si>
    <t>An extreme environmentalist; anti-government</t>
  </si>
  <si>
    <t>Has previously browsed White supremacy websites; Keenan said Wednesday an investigation by the FBI's Behavioral Analysis Unit determined that Hole was viewing of “World War II, Nazi-like propaganda” on the computer, but he did not appear to have been motivated by a bias or desire to advance an ideology.</t>
  </si>
  <si>
    <t>Environmentalism; In his manifesto, the gunman self-identifies as an “eco-fascist national socialist” and a member of the “mild-moderate authoritarian left.”</t>
  </si>
  <si>
    <t>"He didn’t talk about his job or politics."</t>
  </si>
  <si>
    <t>Legally held; After telling FBI agents in Alaska that U.S. intelligence agencies were controlling his mind, his gun was seized. He was given a psychiatric evaluation and hospitalized. But with no legal finding of mental illness, Santiago got his gun back.</t>
  </si>
  <si>
    <t>Illegal; Suggs has a prior conviction of being a felon in possession of a firearm.</t>
  </si>
  <si>
    <t>Obtained the unregistered “ghost gun” illegally; Mora was under a restraining order that barred him from possessing a firearm and authorities do not know how or when he obtained it.</t>
  </si>
  <si>
    <t>No sign for mental issue</t>
  </si>
  <si>
    <t>No sign for mental issue; was driven by jealousy</t>
  </si>
  <si>
    <t>No sign for mental issue; was driven by Post-surgery pain; Dr. Philips was the target of the shooting, others "who got in his way" would be killed</t>
  </si>
  <si>
    <t>Students Paige Herring, Stephanie Johnson, Brittney Varner, Natalie Brooks &amp; teacher Shannon Wright</t>
  </si>
  <si>
    <t>Students Ross Abdallah Alameddine, Brian Roy Bluhm, Ryan Christopher Clark (African-American), Austin Michelle Cloyd, Matthew Gregory Gwaltney, Caitlin Millar Hammaren, Jeremy Michael Herbstritt, Rachael Elizabeth Hill, Emily Jane Hilscher, Jarrett Lee Lane, Matthew Joseph La Porte, Henry J. Lee (from Vietnam), Partahi Mamora Halomoan Lumbantoruan (a native of Indonesia), Lauren Ashley McCain (a tribal member of the Choctaw Nation), Daniel Patrick O'Neil, J. Ortiz-Ortiz (born in San Juan, Puerto Rico), Minal Hiralal Panchal (born in Borivali in Mumbai, India), Daniel Alejandro Perez (homeland of Peru), Erin Nicole Peterson, Michael Steven Pohle Jr., Julia Kathleen Pryde, Mary Karen Read (born in Seoul, South Korea), Reema Joseph Samaha (Lebanese heritage), Waleed Mohamed Shaalan (originally from Zagazig, Egypt), Leslie Geraldine Sherman, Maxine Shelly Turner, Nicole White, Instructor Christopher James Bishop, and Professors Jocelyne Couture-Nowak, Kevin P. Granata, Liviu Librescu and G.V. Loganathan (born in the state of Tamil Nadu, India); They were black and white, Asian and Hispanic, native- and foreign-born.</t>
  </si>
  <si>
    <t>Most of the victims were Hispanic; The others who were killed Wednesday morning include Higdon's supervisor, Kevin G. Taylor, 40, of Dixon, Trisha Mirelez, 25, Rachael Vasquez, 26, Joshua Hinojosa, 28, all of Sebree, and Israel Monroy, 29, Henderson, the brother of Noelia Monroy.</t>
  </si>
  <si>
    <t>Six Sikh worshippers – Satwant Singh Kaleka, Paramjit Kaur, Prakash Singh, Ranjit Singh, Sita Singh and Suveg Singh</t>
  </si>
  <si>
    <t>The murders, thought to be racially motivated, of nine black men and women; Susie Jackson, Sharonda Coleman-Singleton, DePayne Doctor, Ethel Lance, Daniel Simmons Sr., Clementa Pinckney, Cynthia Hurd, Tywanza Sanders, Myra Thompson</t>
  </si>
  <si>
    <t>Three of the people who were killed were black; Joe Perez Jr., Taurean Sanderlin, Akilah Dasilva and DeEbony Groves</t>
  </si>
  <si>
    <t>Editorial page editor Gerald Fischman, assistant editor Rob Hiaasen, editor/reporter John McNamara, sales assistant Rebecca Smith and community correspondent Wendi Winters</t>
  </si>
  <si>
    <t>Three members of an extended Latino family and that of a worker in his real estate business; Authorities identified the people killed in the attack as Luis Tovar, 50, who owned Unified Homes; Leticia Solis Guzman, 58; and Jenevieve Raygoza, 28, and her brother, Matthew Farias, 9.</t>
  </si>
  <si>
    <t>He also hinted, opaquely, at deep-seated problems within his family, writing that "the fears of the father are transferred to the son. It was from my father to me, and from me to my son. He already had it. And now to be left alone, I had to take him with me."
Acquaintances reached today could shed no light on the relationship between Barton and his father. And there is little on the surface of Barton's childhood to suggest a basis for his torment.
An only child, Barton grew up in a quiet, established neighborhood of Sumter, S.C., a city of 45,000 in the southeastern part of the state. His father was stationed at Shaw Air Force Base, about 15 minutes from the house on Wren Street where his mother still lives. His mother always struck neighbors as especially religious and still works as secretary of St. John's United Methodist Church.
Barton’s father, Truman, died almost two years ago. Mrs. Barton’s neighbors said her son used to visit his family about every two weeks most summers, but had not been to Sumter this summer.</t>
  </si>
  <si>
    <t>https://www.nytimes.com/1999/07/31/us/shootings-in-atlanta-the-overview-killer-confessed-in-a-letter-spiked-with-rage.html; https://www.washingtonpost.com/archive/politics/1999/07/31/killer-wrote-of-fear-hopelessness/af33786a-de37-45cd-9d5f-1098379892dd/; https://apnews.com/article/4ee33cbaf985ee6e16f203b615cd3696</t>
  </si>
  <si>
    <t>A similar calm characterised his life at home on Easy Street, in the Nuuanu neighbourhood, where he had lived all his life with his father and brother. According to testimony from Uyesugi's father, Hiroyuki, Uyesugi was normal until he started working for Xerox in 1984. Then when Hiroyuki's wife (Byran's mother) died in 1988, Byran started to complain that he had a poking sensation in his head.</t>
  </si>
  <si>
    <t>The walls of their home are lined with happy family photos and portraits. The day before the Wakefield shooting, McDermott brought his new girlfriend to his family's house to celebrate Christmas, his parents said. He gave books as gifts to his relatives, including Websters Quotations for his mother and a book on antiques for his father.</t>
  </si>
  <si>
    <t>His father, Gerald Gale, had left his mother, Mary, by the time he moved to Ohio, where he entered Benjamin Logan Elementary School for fifth grade. Nathan M. Gale was born in Calumet City, Illinois, and raised solely by his mother. His probation officer noted that Gale was introverted and only acted out for the attention he did not receive from his overworked mother and his absentee father.</t>
  </si>
  <si>
    <t>https://murderpedia.org/male.G/g/gale-nathan.htm; http://wikibin.org/articles/nathan-gale.html</t>
  </si>
  <si>
    <t>Jeffrey Weise Parents never married; Father drank; Father killed himself in armed standoff with police when Jeff was eight (July 21, 1997); Mother alcoholic and physically abusive; Mother jailed for driving while intoxicated; Mother jailed for assault; Mother suffered brain damage in car accident; After mother’s accident, stepfather took his two children and left Weise; Lived variously with mother, father, relatives, and foster families</t>
  </si>
  <si>
    <t>https://schoolshooters.info/sites/default/files/shooters_myth_stable_home_1.15.pdf; https://www.salon.com/2005/08/08/red_lake/; https://en.wikipedia.org/wiki/Jeff_Weise</t>
  </si>
  <si>
    <t>1 (died in 1997)</t>
  </si>
  <si>
    <t>https://lancasteronline.com/news/mother-helps-care-for-child-her-son-grievously-wounded-at/article_e8c08090-af9e-53f5-bc1c-f4bf95ab55ab.html; https://www.dailymail.co.uk/news/article-2520819/Family-Amish-schoolhouse-shooter-shares-story-forgiveness.html; https://www.washingtonpost.com/news/inspired-life/wp/2016/10/01/10-years-ago-her-son-killed-amish-children-their-families-immediately-accepted-her-into-their-lives/</t>
  </si>
  <si>
    <t>The Talovic family fled war-torn Bosnia for Utah in 1998 “to be free,” she said. Talovic’s parents don’t speak English and aren’t answering knocks on their door. Omerovic said the boy’s mother is distraught and that the father ” her brother ” normally works “dusk to dawn” in construction. Talovic lived with his parents and three younger sisters in a tiny ranch house on the west side, blocks from where a railroad yard and Interstate 15 slice through Salt Lake City.</t>
  </si>
  <si>
    <t>https://www.rrstar.com/story/lifestyle/public-safety/2008/02/16/niu-shooter-s-family-shocked/44650508007/; https://www.nbcnews.com/id/wbna23171567; https://schoolshooters.info/sites/default/files/shooters_myth_stable_home_1.15.pdf; https://www.esquire.com/news-politics/a4863/steven-kazmierczak-0808/</t>
  </si>
  <si>
    <t>Steven Kazmierczak: Parents divorced; Stephen Kazmierczak’s father, Robert, moved to Florida from Illinois in January 2006, according to The Ledger newspaper of Lakeland, Fla. Neighbors told the newspaper they rarely saw the son. At the time of Steven's death, his father was living in a retirement community in Lakeland. The younger Kazmierczak’s mother, Gail Marie Kazmierczak, died in Lakeland in September 2006. She was 58.</t>
  </si>
  <si>
    <t>0 (parents divorced; mother died in 2006)</t>
  </si>
  <si>
    <t>Marriage intact; Mr. Wong’s father became well known in the Vietnamese community. He often volunteered at the Vietnamese Baptist Church in Binghamton, working as a translator and helping people with their immigration paperwork, even though his family was not Baptist, but Buddhist.</t>
  </si>
  <si>
    <t>https://www.syracuse.com/news/2009/04/jiverly_wongs_father_our_son_w.html; https://murderpedia.org/male.W/w/wong-jiverly.htm; https://www.nytimes.com/2009/04/12/nyregion/12binghamton.html</t>
  </si>
  <si>
    <t>Gerardo Regalado: Parents divorced</t>
  </si>
  <si>
    <t>Goh's father, Young Nam Ko, used to live in Oakland near Goh but neighbours said that Ko recently moved. The suspect’s brother, U.S. Army Sgt. Su Wan Ko, died in a traffic accident in Virginia in March 2011, while on special assignment from the George C. Marshall Center, an international security and defense studies institute in Garmisch, Germany. One Goh attended a memorial service in Virginia along with their father Young Nam Ko, 72, of Oakland. Their mother Oak Chul Kim, of Seoul, South Korea, attended as well but has since died, according to published reports.</t>
  </si>
  <si>
    <t>https://murderpedia.org/male.G/g/goh-one.htm; https://www.nytimes.com/2012/04/04/us/oikos-university-gunman-lined-up-victims.html#:~:text=Goh's%20father%2C%20Young%20Nam%20Ko,Wesley%20said.; http://exiledonline.com/the-brutal-life-of-one-l-goh-the-making-of-a-going-postal-rampage-murderer/; https://www.mercurynews.com/2012/04/02/oakland-university-shooting-accused-oikos-university-shooter-one-goh-was-troubled-angry-said-those-who-knew-him/</t>
  </si>
  <si>
    <t>0 (mother died in 2011)</t>
  </si>
  <si>
    <t>The father of Adam Lanza, the Sandy Hook shooter, had not seen his son in two years and later told reporters he wished his son had never been born; Estranged from father and brother; the parents of Adam Lanza were divorced and that Lanza lived with his single mother.</t>
  </si>
  <si>
    <t>Dimitrios Pagourtzis’ mother and father are 15 years apart and were married 18 years ago. He is the third child of his father’s third marriage, following two divorces. Suspected gunman Dimitrios 'Dimitri' Pagourtzis, 17, is the eldest child of Antonios Pagourtzis, 63, and Rose Maria Kosmetatos, 48, who married in 2000 in Harris County, Texas. Bland said that Pagourtzis did not speak much about his father, Tony, except for stating that his dad was the reason that, according to Bland, “Dimitri wanted to get away, and he took so many athletic and after-school programs.” Bland characterized Tony Pagourtzis as “a control freak.” “He would leave to go to Greece—he’d go for six months—and Dimitri couldn’t come over to my house or I couldn’t go over to his house, without his dad’s permission, in Greece.”</t>
  </si>
  <si>
    <t>https://heavy.com/news/2018/05/dimitrios-pagourtzis-parents-mother-father-dimitri/; https://www.newyorker.com/news/news-desk/this-is-a-dream-i-cant-wake-up-from; https://www.dailymail.co.uk/news/article-5746859/Texas-shooters-father-Greek-immigrant-NRA-enthusiast.html</t>
  </si>
  <si>
    <t>0 (parents divorced; stepfather)</t>
  </si>
  <si>
    <t>0 (parents divorced leaving Roof with his father)</t>
  </si>
  <si>
    <t>Melrose Park</t>
  </si>
  <si>
    <t>Crandon</t>
  </si>
  <si>
    <t>Tucson</t>
  </si>
  <si>
    <t>Alturas</t>
  </si>
  <si>
    <t>A longtime store manager at a Walmart opened fire in a break room as the store was preparing to close for the night, killing six people, the authorities said. The gunman was found dead, apparently from a self-inflicted gunshot wound, according to the police.</t>
  </si>
  <si>
    <t>Colorado Springs</t>
  </si>
  <si>
    <t>Chesapeake</t>
  </si>
  <si>
    <t>At least five people were killed and 18 injured in a shooting at an L.G.B.T.Q. nightclub. The gunman was injured and taken to a hospital.</t>
  </si>
  <si>
    <t>https://www.nytimes.com/2022/11/20/us/colorado-springs-shooting.html</t>
  </si>
  <si>
    <t>Highland Park</t>
  </si>
  <si>
    <t>The gunman had climbed onto a rooftop with a rifle and begun firing into a crowd gathered for a Fourth of July parade.</t>
  </si>
  <si>
    <t>Robert Eugene Crimo III</t>
  </si>
  <si>
    <t>https://static.foxnews.com/foxnews.com/content/uploads/2022/07/robert-e-crimo-iii.pdf</t>
  </si>
  <si>
    <t>from the rooftop to the parade</t>
  </si>
  <si>
    <t>There is no indication it was motivated by race or religion.</t>
  </si>
  <si>
    <t>a Smith &amp; Wesson M&amp;P15 semi-automatic rifle</t>
  </si>
  <si>
    <t>https://chicago.suntimes.com/2022/7/6/23197100/highland-park-mass-shooting-gun-mith-wesson-mp15-semiautomatic-rifle-fourth-july-parade-robert-crimo</t>
  </si>
  <si>
    <t>https://chicago.suntimes.com/2022/7/6/23197100/highland-park-mass-shooting-gun-mith-wesson-mp15-semiautomatic-rifle-fourth-july-parade-robert-crimo; https://www.foxnews.com/us/highland-park-mayor-robert-crimo-weapon-shooting</t>
  </si>
  <si>
    <t>Mayor of Highland Park Nancy Rotering said that she believed that the weapon used in the crime was obtained legally. The state police approved Crimo III’s request for a firearm owner’s identification card in January 2020. The next month, he bought the Smith &amp; Wesson M&amp;P15 semiautomatic rifle authorities say he used in the Independence Day mass shooting. Crimo used his FOID card to buy firearms five times in 2020 and 2021, including the M&amp;P15 rifle in February 2020, authorities said.</t>
  </si>
  <si>
    <t>The gun used in Monday’s mass shooting was an AR-15-style Smith &amp; Wesson semiautomatic rifle whose initials, M&amp;P, stand for military and police. Authorities said Crimo fired a 30-round magazine, then fired two more. Police found 83 shell casings. Under the law, he didn’t need to renew his card until 2030, officials said. Police said they recovered the M&amp;P15 rifle in downtown Highland Park and another rifle in a car that Crimo was stopped in hours later on U.S. 41. He also owned three handguns, authorities said.</t>
  </si>
  <si>
    <t>a Smith &amp; Wesson M&amp;P15 semiautomatic rifle with three 30-round magazines</t>
  </si>
  <si>
    <t>Anderson Lee Aldrich</t>
  </si>
  <si>
    <t>Andre M. Bing</t>
  </si>
  <si>
    <t>at Club Q, an LGBTQ nightclub</t>
  </si>
  <si>
    <t>an AR-15 style rifle and a handgun</t>
  </si>
  <si>
    <t>The shooter carried an "AR style platform" long gun along with multiple magazines with ammunition.</t>
  </si>
  <si>
    <t>https://www.npr.org/2022/11/21/1138131985/what-we-know-colorado-springs-lgbtq-club-shooting</t>
  </si>
  <si>
    <t>Authorities did not seek to take Aldrich’s guns away from him in 2021, when he was arrested after his mother reported he threatened her with a homemade bomb and other weapons.</t>
  </si>
  <si>
    <t>https://www.theguardian.com/us-news/2022/nov/23/multiple-deaths-after-shooting-at-walmart-in-chesapeake-virginia</t>
  </si>
  <si>
    <t>The gun Aldrich allegedly used in Saturday's shooting was a legally purchased assault-style rifle and that his 2021 arrest may not have appeared on background checks because the case does not appear to have been adjudicated.</t>
  </si>
  <si>
    <t>https://abcnews.go.com/US/colorado-shooting-suspect-purchased-gun-despite-2021-bomb/story?id=93704694</t>
  </si>
  <si>
    <t>one handgun and multiple ammunition magazines</t>
  </si>
  <si>
    <t>https://www.washingtonpost.com/dc-md-va/2022/11/23/andre-bing-walmart-shooting-employee/</t>
  </si>
  <si>
    <t>During the hearing on October 24, 2022, Ethan Crumbley said that he had asked his father to purchase the semiautomatic 9-millimeter Sig Sauer handgun used in the Oxford school shooting for him. Previously, the gun had been described as an early Christmas present. But in court, the teenager said that he had given his father the money for the gun, which was purchased on Nov. 26, four days before the shooting. Ethan Crumbley told the judge that the gun was easily accessible — contradicting his parents' claims that the gun was securely stored. "It was not locked," he said in court.
The parents are charged with involuntary manslaughter for allegedly buying their son the gun that police say was used in the shooting. The Crumbleys have denied responsibility for the deaths, arguing they had secured the weapon in a locked drawer in their home, and that they had no way of knowing their son was going to shoot up his school with it. However, the prosecution asserts that it has now "established conclusively that the murder weapon was not locked up."</t>
  </si>
  <si>
    <t xml:space="preserve">https://www.freep.com/story/news/local/michigan/oakland/2022/10/24/ethan-crumbley-guilty-gun-locked-up/69585963007/; https://www.nytimes.com/2022/10/24/us/michigan-shooting-plea-gun.html; https://www.freep.com/story/news/local/michigan/oakland/2022/12/10/ethan-crumbley-parents-prosecutors-case-stronger/69715660007/; https://www.foxnews.com/us/ethan-crumbley-parents-lawyers-gun-prosecution; </t>
  </si>
  <si>
    <t>In a Saturday interview with Greece’s Antenna TV, Pagourtzis said he owned the guns used in the attack and Dimitrios took them from his closet. Under Texas law, prosecutors can file a misdemeanor charge against a gun owner who failed to secure a weapon and a child under 17 gains access to a “readily dischargeable” firearm from that person’s property. That law, however, may not apply in the case of the alleged Sante Fe shooter, Dimitrios Pagourtzis, who is 17.</t>
  </si>
  <si>
    <t>https://www.cnn.com/2018/05/22/us/texas-school-shooting-safe-storage-law/index.html; https://web.archive.org/web/20210723144749/https://www.houstonchronicle.com/opinion/editorials/article/Protect-our-kids-Editorial-12935632.php</t>
  </si>
  <si>
    <t>https://www.newsweek.com/2015/09/25/jaylen-ray-fryberg-marysville-pilchuck-high-school-shooting-372669.html; https://www.seattletimes.com/seattle-news/law-justice/father-of-mphs-school-shooter-charged-with-illegal-gun-possesion/</t>
  </si>
  <si>
    <t>After the Marysville-Pilchuck shooting, police searched the Fryberg home and found a large gun safe in Jaylen Fryberg’s room. A police report says Ray Fryberg kept his guns in a safe in Jaylen's bedroom and let his son gain access to his handgun.</t>
  </si>
  <si>
    <t>Will secure gun storage make a difference?</t>
  </si>
  <si>
    <t>https://www.docdroid.net/DFEYlRq/red-lake-high-school-shooting-part-02-of-021-pdf</t>
  </si>
  <si>
    <t>https://books.google.com/books?id=ZW5vDwAAQBAJ&amp;pg=PA375&amp;lpg=PA375&amp;dq=jeff+weise+.22-caliber+gun&amp;source=bl&amp;ots=PhEi6phYAG&amp;sig=ACfU3U1MhVSS2MOjLmUMDsbMfmAdNSluSA&amp;hl=en&amp;sa=X&amp;ved=2ahUKEwjv9qGDroTqAhUpQzABHUzFDLs4ChDoATAAegQIChAB#v=onepage&amp;q=jeff%20weise%20.22-caliber%20gun&amp;f=false; https://www.cnn.com/2005/US/03/22/school.shooting/; https://www.nytimes.com/2005/03/23/us/behind-the-why-of-a-rampage-loner-with-a-taste-for-nazism.html</t>
  </si>
  <si>
    <t>The incident began on the afternoon of March 21 when Weise shot his grandfather, Daryl "Dash" Lussier, with a .22 pistol while Lussier was sleeping. The authorities said they did not know who owned the handgun. According to Weise's friends, the teenager may have had the gun for as long as a year. He took Lussier's two police-issue weapons, a .40 caliber Glock 23 pistol and a 12 gauge Remington 870 pump-action shotgun, a gun belt and a bulletproof vest.</t>
  </si>
  <si>
    <t>Jeffrey Weise was born in Minneapolis but spent most of his first three years with his father on the reservation. His parents never married and his mother took the boy back to Minneapolis when he was 3. When he was 8 years old, Jeff's father committed suicide after a daylong standoff with police. His mother, who had remarried, was involved in a serious car accident that left her brain-damaged. She is confined to a wheelchair and living in a nursing home. Jeff moved in with his grandmother, who then left his grandfather, a tribal police officer.</t>
  </si>
  <si>
    <t>https://www.washingtonpost.com/archive/politics/2005/03/25/minnesota-killer-chafed-at-life-on-reservation/124d82b8-fc17-45db-a892-a2b4c3dfdee4/; https://abcnews.go.com/US/story?id=611342&amp;page=1</t>
  </si>
  <si>
    <t>In December 1998, Harris and Klebold were unable to legally purchase firearms due to their both being underage at the time. Klebold then enlisted Robyn Anderson, an 18-year-old Columbine student and old friend of Klebold's, to make a straw purchase of two shotguns and a Hi-Point carbine for the pair. In early 1999, Philip Duran, Eric and Dylan's co-worker at Blackjack Pizza, introduced them 22 year old Mark Manes, a computer tech who liked guns. Mark had purchased a TEC-DC9 (also known as a TEC-9) at a gun show in August for $500 and agreed to sell it to Dylan and Eric at the same price. They paid $300 at the time and later Dylan gave the rest of the money to Phil to pay Mark with.</t>
  </si>
  <si>
    <t>http://www.acolumbinesite.com/event/event1.php; https://extras.denverpost.com/news/shot0605.htm; https://extras.denverpost.com/news/shot1113.htm</t>
  </si>
  <si>
    <t>gun storage details</t>
  </si>
  <si>
    <t>gun storage source</t>
  </si>
  <si>
    <t>Doug Golden, Andrew's grandfather, reported three handguns stolen from under a mattress in a bedroom in the northwest corner of the house. Taken were a Star .380-caliber loaded pistol, a .380-caliber loaded semiautomatic pistol, and a .38-caliber Smith and Wesson nickel-plated handgun. Taken from an unlocked gun rack in Golden's dining room were a Ruger .44-caliber rifle with a scope, a Remington .30-06 rifle with scope, two ammunition clips, and a U.S. Army carbine rifle. The 11-year-old Golden himself owned a personal arsenal, including two rifles, a shotgun, and a crossbow. In Arkansas, children are not permitted to own handguns, but they are legally free to possess as many long guns as they wish. But Golden's parents were safety conscious: They kept the weapons in a steel vault and did not give their son the combination. The two boys tried to break the safe open with a hammer and blowtorch but grew frustrated. The pair snatched three handguns and some ammunition that hadn't been locked up. They then went to the house of Doug Golden's grandfather. The two boys reportedly broke into the home of Golden's grandfather by using a crowbar to break the glass in a basement door.</t>
  </si>
  <si>
    <t>https://books.google.com/books?id=Ipvh76CryVoC&amp;pg=PA128#v=onepage&amp;q&amp;f=false; https://web.archive.org/web/20100122081434/https://www.arkansasonline.com/news/2000/may/10/gun-maker-grandfather-dropped-school-shooting-suit/; https://www.nytimes.com/1998/03/29/us/from-wild-talk-and-friendship-to-five-deaths-in-a-schoolyard.html?mcubz=0</t>
  </si>
  <si>
    <t>https://lancasteronline.com/news/mother-helps-care-for-child-her-son-grievously-wounded-at/article_e8c08090-af9e-53f5-bc1c-f4bf95ab55ab.html</t>
  </si>
  <si>
    <t>https://www.latimes.com/archives/la-xpm-2007-apr-22-na-cho22-story.html</t>
  </si>
  <si>
    <t>https://www.syracuse.com/news/2009/04/jiverly_wongs_father_our_son_w.html</t>
  </si>
  <si>
    <t>2 (step-families)</t>
  </si>
  <si>
    <t>His mother and sister also being diagnosed with schizophrenia; Both his brother and stepmother described his relationship with his father as good.</t>
  </si>
  <si>
    <t>https://www.rgj.com/story/news/2014/04/05/family-told-police-ihop-shooter-was-schizophrenic/6672471/</t>
  </si>
  <si>
    <t>https://www.seattletimes.com/seattle-news/gunman-a-life-full-of-rage-a-shocking-final-act/; https://www.knkx.org/law/2013-05-30/cafe-racer-gunmans-father-i-shouldve-kept-coming-back-at-it</t>
  </si>
  <si>
    <t>https://www.mprnews.org/story/2012/09/28/minneapolis-shooting-victims-suspect-identified</t>
  </si>
  <si>
    <t>https://www.latimes.com/nation/la-xpm-2013-sep-18-la-na-nn-cathleen-alexis-mother-navy-yard-shooter-20130918-story.html; https://www.washingtonpost.com/politics/aaron-alexis-34-is-dead-gunman-in-navy-yard-shooting-authorities-say/2013/09/16/dcf431ce-1f07-11e3-8459-657e0c72fec8_story.html</t>
  </si>
  <si>
    <t>Alexis grew up in Brooklyn with his parents, Cathleen and Anthony Alexis, said his aunt Helen Weekes. Alexis has not been back to New York since 2010, the source said. His parents, divorced, both live in Queens, and have been interviewed by authorities.</t>
  </si>
  <si>
    <t>https://www.cnn.com/2013/09/17/us/navy-yard-suspect/index.html</t>
  </si>
  <si>
    <t>Alexis has not been back to New York since 2010, the source said. His parents, divorced, both live in Queens, and have been interviewed by authorities.</t>
  </si>
  <si>
    <t>https://www.washingtonpost.com/world/national-security/gunman-in-marine-slayings-described-life-as-prison-days-before-rampage/2015/07/17/86d1f988-2c67-11e5-a250-42bd812efc09_story.html</t>
  </si>
  <si>
    <t>https://www.newschannel5.com/news/national/terrorism/little-known-about-mother-who-lived-with-california-shooter?_amp=true; https://www.pressenterprise.com/2015/12/06/san-bernardino-shooting-the-baffling-journey-of-tashfeen-malik-from-pharmacy-student-to-suspected-mass-killer/; https://www.thedailybeast.com/did-an-islamic-feminist-scholar-inspire-tashfeen-malik?ref=scroll</t>
  </si>
  <si>
    <t>Farook and her husband, also named Syed, were born in Pakistan, and married on New Year's Day 1982. Unemployed, the pair filed for bankruptcy in 2002. In 2006, Farook sought a divorce and obtained a restraining order against her husband, claiming he was a drunk and tried to hit her in front of their children. At her request, the court named 19-year-old Rizwan to supervise visits between his father and younger sister, the records show. In 2008, Farook legally separated from her husband. They were granted a divorce earlier this year.
According to relatives, Malik’s parents moved from the Layyah district of Pakistan’s southern Punjab province to Saudi Arabia 25 to 30 years ago after a family dispute over property. Malik’s mother has been ill during the last few years, and her health took a turn for the worse after her daughter’s name was broadcast around the world as one half of the worst terrorist attack involving fatalities on U.S. soil since the 9/11 attacks.</t>
  </si>
  <si>
    <t>According to sources, Farook had a "troubled childhood" and grew up in an "abusive" home in which his father was often violent towards his mother. Father Was Alcoholic, Mother Alleged Domestic Abuse In Court Papers. In 2006, she sought a divorce and obtained a restraining order against her husband, claiming he was a drunk and tried to hit her in front of their children. At her request, the court named 19-year-old Syed Rizwan to supervise visits between his father and younger sister, the records show. In 2008, Rafia Farook legally separated from her husband. They were granted a divorce earlier this year (2015).
According to relatives, Malik’s parents moved from the Layyah district of Pakistan’s southern Punjab province to Saudi Arabia 25 to 30 years ago after a family dispute over property. Malik’s mother has been ill during the last few years, and her health took a turn for the worse after her daughter’s name was broadcast around the world as one half of the worst terrorist attack involving fatalities on U.S. soil since the 9/11 attacks.</t>
  </si>
  <si>
    <t>https://www.washingtonpost.com/national/troubled-quiet-macho-angry-the-volatile-life-of-omar-mateen/2016/06/17/15229250-34a6-11e6-8758-d58e76e11b12_story.html; https://www.dailymail.co.uk/news/article-3639832/Orlando-shooter-s-mother-arrested-attacking-father-2002.html</t>
  </si>
  <si>
    <t>https://www.dailymail.co.uk/news/article-5066067/Texas-church-shooter-s-father-breaks-silence.html</t>
  </si>
  <si>
    <t>https://www.dailymail.co.uk/news/article-5066067/Texas-church-shooter-s-father-breaks-silence.html; https://heavy.com/news/2017/11/devin-patrick-kelley-family-wife-danielle-shields-facebook/</t>
  </si>
  <si>
    <t>https://whatstrending.com/25924-waffle-house-shooter-travis-reinking-thought-tay/; https://heavy.com/news/2018/04/travis-reinking-waffle-house-gunman/</t>
  </si>
  <si>
    <t>https://heavy.com/news/2018/04/travis-reinking-family-parents-facebook-mother/; https://heavy.com/news/2018/04/travis-reinking-waffle-house-gunman/</t>
  </si>
  <si>
    <t>https://www.usatoday.com/story/news/2018/11/28/santa-fe-school-shooting-6-families-sue-parents-suspected-shooter/2144130002/</t>
  </si>
  <si>
    <t>His biological father, Terry Dekraai, who played football at the University of Southern California with OJ Simpson, was hardly in the picture and his mother, Michelle, and stepfather had trouble raising him, Hinmon said. They had to remove Dekraai’s bedroom door because he was trying to have sex with girls when he was as young as 12, said his step-aunt, Sharyn White. After the tugboat accident, Scott Evans Dekraai couldn’t find work and had to move in with his mother. When his stepfather, Leroy Hinmon, asked him for rent, Dekraai attacked him in front of his mother and 4-year-old son. The police were called and Leroy Hinmon got a temporary restraining order in August 2007.</t>
  </si>
  <si>
    <t>https://www.dailybreeze.com/2011/10/15/alleged-seal-beach-shooter-was-filled-with-anger/; https://www.ocregister.com/2011/10/14/boat-accident-haunted-seal-beach-shooting-suspect/; https://www.ocregister.com/2012/07/27/guardianship-of-boy-in-seal-beach-shootings-goes-to-sister/; https://www.dailybreeze.com/2011/10/17/poor-decisions-shadowed-salon-shooting-suspect/</t>
  </si>
  <si>
    <t>single parent family</t>
  </si>
  <si>
    <t>https://www.usatoday.com/story/news/nation/2019/08/04/ohio-shooting-connor-betts-identified-police-dayton-gunman/1916170001/</t>
  </si>
  <si>
    <t>https://www.fox2detroit.com/news/prosecutor-in-oxford-school-shooting-asks-james-and-jennifer-crumbley-cut-out-courtroom-talk</t>
  </si>
  <si>
    <t>https://www.cleveland.com/news/2022/05/buffalo-suspect-lonely-isolated-and-a-sign-of-trouble.html</t>
  </si>
  <si>
    <t>Nathan M. Gale was born in Calumet City, Illinois, and raised solely by his mother.</t>
  </si>
  <si>
    <t>single parent family details</t>
  </si>
  <si>
    <t>single parent family source</t>
  </si>
  <si>
    <t>http://wikibin.org/articles/nathan-gale.html</t>
  </si>
  <si>
    <t>https://murderpedia.org/male.H/h/huff-kyle.htm</t>
  </si>
  <si>
    <t>Huff grew up with "loving parents"; they divorced when he was 9 or 10</t>
  </si>
  <si>
    <t>Wade Michael Page grew up in Colorado, spending time with a variety of family members after his parents divorced and his mother subsequently died.</t>
  </si>
  <si>
    <t>Wade Page’s parents divorced when he was young, and each of them remarried. Laura Page said she married his father, Jesse Page, when Wade Page was about 10 years old, and for a while the couple lived together in Texas. She said Wade Page stayed in the Denver area with various family and friends, and she and his father saw him on weekends. She said her stepson had a diverse group of friends growing up. He has two sisters. She and Jesse Page divorced in 2001. Reached at his Texas home on Monday, he declined to discuss his son, and Laura Page said he was “in hiding.” Wade Page’s mother, Beverly Van Buskirk, died in 1985 when he was 13.</t>
  </si>
  <si>
    <t>https://schoolshooters.info/sites/default/files/shooters_myth_stable_home_1.15.pdf; https://www.washingtonpost.com/national/adam-lanzas-parents-divorced-in-2009-parents-agreed-to-joint-custody/2012/12/17/79b010e0-485e-11e2-820e-17eefac2f939_story.html</t>
  </si>
  <si>
    <t>Mr. Harper-Mercer’s parents divorced a decade ago, and he had lived with his mother. The father said he had not seen his son since he and his mother, Laurel Harper, moved to Oregon about two years ago, but said there was no “disharmony or any bitterness” between him and his son.</t>
  </si>
  <si>
    <t>https://www.nytimes.com/2015/10/04/us/death-of-gunman-in-oregon-college-shootings-is-ruled-suicide.html?_r=0; https://www.theguardian.com/us-news/2015/oct/02/chris-harper-mercer-first-details-emerge-of-oregon-college-killer</t>
  </si>
  <si>
    <t>Local court records show his parents were divorced in 1996. But his father would come to the house every two weeks and mow the grass at the house. Johnson’s paternal grandfather, also lived at the home until his death a few years ago.</t>
  </si>
  <si>
    <t>https://www.washingtonpost.com/news/morning-mix/wp/2016/07/09/dallas-shooter-was-a-good-kid-says-neighbor-i-believe-he-just-snapped/; https://www.theguardian.com/us-news/2016/jul/09/dallas-shooting-more-details-emerge-about-micah-xavier-johnson</t>
  </si>
  <si>
    <t>His father lives in Indiana. According to WESH-TV, Xaver lives with his mother and stepfather in Sebring.</t>
  </si>
  <si>
    <t>https://www.wptv.com/news/state/sebring-bank-shooting-suspect-zephen-xaver-held-for-murder; https://heavy.com/news/2019/01/zephen-xaver/; https://www.floridatoday.com/story/news/2019/01/24/sebring-shooting-zephen-xaver/2665883002/</t>
  </si>
  <si>
    <t>Court records show Crusius’ mother, Lori Lynn Crusius, filed for divorce in 2011. The therapist revealed that his drinking and drug-taking led his second wife initially to banish him to a separate quarter of the family home in Allen, Texas, and finally to divorce and kick him out the house when Patrick was 12-years-old.</t>
  </si>
  <si>
    <t>https://www.dailymail.co.uk/news/article-7319821/El-Paso-Walmart-shooter-Patrick-Crusius-father-penned-book-life-drug-addiction.html; https://www.cbsnews.com/news/el-paso-shooting-massacre-suspects-father-bryan-crusius-treated-2012-shooting-survivor-for-ptsd/</t>
  </si>
  <si>
    <t>Ramos’s maternal grandfather, Rolando Reyes, told reporters that he and his wife were living with his grandson after the grandson had problems with his mother and had dropped out of school, taking a job at a fast-food restaurant.</t>
  </si>
  <si>
    <t>https://www.theguardian.com/us-news/2022/may/27/texas-school-shooter-parents</t>
  </si>
  <si>
    <t>Reached through Facebook, Mrs. Williams said Mr. Xaver had struggled with suicidal and homicidal thoughts and had a strained relationship with his parents, especially with his father. His father lives in Indiana. A transplant from Indiana, Xaver lived with his mother and stepfather in a small, unpretentious manufactured home just a few miles from the SunTrust bank on U.S. 27 in Sebring.</t>
  </si>
  <si>
    <t>https://www.nytimes.com/2019/01/24/us/sebring-bank-shooting-zephen-xaver.html; https://abc7chicago.com/zephen-xaver-zephan-sebring-fl-florida/5104194/; https://heavy.com/news/2019/01/zephen-xaver/; https://www.floridatoday.com/story/news/2019/01/24/sebring-shooting-zephen-xaver/2665883002/</t>
  </si>
  <si>
    <t>Mitchell Scott Johnson lived in Jonesboro with his mother, stepfather, and his brother. His parents divorced when he was seven, and his mother remarried to Terry Woodward, an inmate at the prison where she was a guard. Johnson had a good relationship with his stepfather, and adults who remember him described him as being quiet and respectful.
Andrew Douglas Golden lived in the Jonesboro area with his parents. By all acounts, he came from a stable and loving household, having a good relationship with both his parents.</t>
  </si>
  <si>
    <t>http://www.cnn.com/US/9907/30/atlanta.shooting.06/</t>
  </si>
  <si>
    <t>https://apnews.com/article/b8a9114950d7f628323351da4d291776</t>
  </si>
  <si>
    <t>https://www.themeateater.com/conservation/public-lands-and-waters/deer-woods-mass-murder-the-day-a-trespasser-killed-6-hunters</t>
  </si>
  <si>
    <t xml:space="preserve">Friends said Ratzmann had been greatly affected by his parents' divorce after he graduated from high school in 1978, but avoided the subject. His father, John, died in 1992. Ratzmann shared the home with his mother and sister in New Berlin, Wisconsin. </t>
  </si>
  <si>
    <t>Parents divorced</t>
  </si>
  <si>
    <t>https://murderpedia.org/male.S/s/stewart-robert-kenneth.htm; https://www.wral.com/news/state/story/10003101/</t>
  </si>
  <si>
    <t>https://murderpedia.org/male.S/s/stewart-robert-kenneth.htm</t>
  </si>
  <si>
    <t>https://www.nytimes.com/2009/11/06/us/06suspect.html</t>
  </si>
  <si>
    <t xml:space="preserve">His father, who worked for Chrysler, died in 1987. </t>
  </si>
  <si>
    <t>https://www.oregonlive.com/nwheadlines/2009/12/the_maurice_clemmons_recap_opi.html</t>
  </si>
  <si>
    <t>http://exiledonline.com/the-brutal-life-of-one-l-goh-the-making-of-a-going-postal-rampage-murderer/</t>
  </si>
  <si>
    <t>Mr. Paddock and his three brothers were raised by their mother, who told the children that their father had died when in fact he was in prison, Eric Paddock said. Mr. Paddock’s father was convicted in 1961 of committing a series of bank robberies, and was sentenced to 20 years, but escaped from La Tuna federal prison in Texas in 1968 and then became a used-car dealer and bingo parlor operator in Oregon.</t>
  </si>
  <si>
    <t>https://www.nytimes.com/2017/10/02/us/stephen-paddock-vegas-shooter.html</t>
  </si>
  <si>
    <t>https://www.washingtonpost.com/graphics/2018/national/timeline-parkland-shooter-nikolas-cruz/</t>
  </si>
  <si>
    <t>Both his adoptive parents died, Roger at age 67 on August 11, 2004, and Lynda at age 68 on November 1, 2017, leaving Cruz orphaned three months before the shooting. After Lynda dies, family friend Rocxanne Deschamps takes in Nikolas and Zachary, who move into her home in Lake Worth, Fla., about 30 miles north of Parkland.</t>
  </si>
  <si>
    <t>Bowers' parents divorced when he was about one year old. His father reportedly committed suicide at the age of 27, when Bowers was about 6 years old. Bowers' mother remarried to a Florida man when Bowers was a toddler, and he lived with them in Florida until they separated a year after their marriage.</t>
  </si>
  <si>
    <t>When Bowers was born, his mother was married to Randall G. Bowers. Court records show that the couple divorced in August 1973, just days before Robert Bowers’s first birthday. When Bowers was as young as 3 or 4 years old, his mother, Barbara, married Robert Saiter in Florida, Saiter said in an interview Thursday. Saiter, who was in the Air Force at the time, said the couple stayed together for less than a year before separating. Bowers’s mother then moved back in with her parents in Pennsylvania, Saiter said. Her parents raised their grandson, Saiter said, because his mother developed health issues.</t>
  </si>
  <si>
    <t>https://www.washingtonpost.com/national/as-questions-linger-about-pittsburgh-suspect-details-emerge-from-his-early-life/2018/11/02/a643c506-dec7-11e8-b732-3c72cbf131f2_story.html</t>
  </si>
  <si>
    <t>https://www.vcdistrictattorney.com/wp-content/uploads/2020/12/Borderline-Bar-Grill-OIS-Report-12-17-2020.pdf; https://en.wikipedia.org/wiki/Thousand_Oaks_shooting</t>
  </si>
  <si>
    <t>https://www.vcdistrictattorney.com/wp-content/uploads/2020/12/Borderline-Bar-Grill-OIS-Report-12-17-2020.pdf</t>
  </si>
  <si>
    <t>His parents separated when he was 2 to 3 years old and eventually divorced. He lived with his mother and they moved frequently due to her work. His father died when he was in fifth grade.</t>
  </si>
  <si>
    <t>His parents separated when he was 2 to 3 years old and eventually divorced. He lived with his mother and they moved frequently due to her work. His father died when he was in fifth grade. A cousin told the media that Long's father had died from cancer early in his life.</t>
  </si>
  <si>
    <t>Hole's stepsister said their father died by suicide in 2004.</t>
  </si>
  <si>
    <t>https://www.dailymail.co.uk/news/article-9479425/Indianapolis-FedEx-gunman-8-dead-victims-havent-identified.html</t>
  </si>
  <si>
    <t>The parents of Adam Lanza divorced in 2009 after 28 years of marriage. The Lanzas agreed to joint custody of Adam, with his primary residence at the house in Newtown with Nancy. Peter, who lived in Stamford, was afforded “liberal visitation and vacations.” Peter hadn’t seen his son for two years at the time of the Sandy Hook killings.</t>
  </si>
  <si>
    <t>https://www.washingtonpost.com/national/adam-lanzas-parents-divorced-in-2009-parents-agreed-to-joint-custody/2012/12/17/79b010e0-485e-11e2-820e-17eefac2f939_story.html; https://www.newyorker.com/magazine/2014/03/17/the-reckoning</t>
  </si>
  <si>
    <t>https://www.google.com/url?sa=t&amp;rct=j&amp;q=&amp;esrc=s&amp;source=web&amp;cd=&amp;ved=2ahUKEwjBzNKJqfL7AhX6ATQIHaCyCvkQFnoECA8QAQ&amp;url=https%3A%2F%2Fcaseinfo.nvsupremecourt.us%2Fdocument%2Fview.do%3FcsNameID%3D62261%26csIID%3D62261%26deLinkID%3D840529%26onBaseDocumentNumber%3D21-36906&amp;usg=AOvVaw0e0NO_mxtDCML0cTZH6-_6</t>
  </si>
  <si>
    <t xml:space="preserve">Valerie moved to Kodiak, Alaska, where she met Jim Cobis, Zane’s biological father. The two married and were together for three years. Valerie and James Cobis ended their relationship during Valerie’s first trimester of pregnancy. Valerie was always seeking approval of the men in her life. And once Zane was born, Valerie wanted desperately for Zane to have a father. This led Valerie to marry a mechanic, Gary Poprocki, when Zane was about two years old. But Valerie fled that marriage a brief six weeks after marrying, when her new husband began physically abusing her. Valerie met Mike Floyd in 1979, a short time after her brief failed marriage to Poprocki. Zane was already three years old at the time. Valerie and Mike married within three months. Mike adopted Zane when Zane was about five years old. </t>
  </si>
  <si>
    <t>https://www.deseret.com/2008/3/19/20077203/talovic-family-keeps-to-itself-after-moving-back-to-bosnia</t>
  </si>
  <si>
    <t>https://www.nytimes.com/2007/12/08/us/08gunman.html; https://thecinemaholic.com/where-are-robert-hawkins-parents-now/</t>
  </si>
  <si>
    <t>Mr. Roof was born in 1994 to Amelia and Franklin B. Roof, a construction contractor who liked to ride Harleys. The birth came three years after his parents had divorced. But their reconciliation did not last: When Dylann Roof was 5, his father, known as Benn, remarried. He married Paige Mann in 1998, who essentially raised Dylann and his older sister Amber. The couple were together for ten years before a divorce was filed in 2009 as Paige alleged that Franklin had assaulted her, reported the Mail Online.</t>
  </si>
  <si>
    <t>Mr. Hawkins’s parents divorced when he was 3. Officials said that from that point, he lived with his father, Ronald Hawkins, who was in the Air Force, and his mother had little involvement in his life. Both parents remarried and eventually divorced again. School records suggest that Mr. Roof often moved back and forth between Lexington, a rural mostly white community, where his mother lived, and Columbia, about 20 minutes away, where his father owned houses.</t>
  </si>
  <si>
    <t>https://www.nytimes.com/2015/07/17/us/charleston-shooting-dylann-roof-troubled-past.html; https://www.the-sun.com/news/3550516/who-are-dylann-roofs-parents/</t>
  </si>
  <si>
    <t>Arcan Cetin's father and mother are divorced; Cetin brought to the U.S. from Turkey at age 8 by his mother and stepfather</t>
  </si>
  <si>
    <t>At 19, he legally changed his last name from DeWayne Antonio Hamilton to match that of his mother and stepfather. An old Newport newspaper article, from 1996, says this of Craddock, referring to him as DeWayne Hamilton: “Army National Guard Pvt. DeWayne Hamilton, son of Vestere O. Craddock and former ward of James H. Craddock of Newport News, has arrived at Fort Sill, Lawton, Okla., to begin one station unit training. He is a 1996 graduate of Denbigh High School, Newport News.” CNN confirmed that this was the same person as the DeWayne Craddock who is the mass shooter. Online records reviewed by Heavy also show Craddock linked to Vestere.</t>
  </si>
  <si>
    <t>https://www.pilotonline.com/news/virginia-beach-mass-shooting/article_e4c9bebc-87e5-11e9-9da9-836f25e1bc78.html; https://heavy.com/news/2019/06/dewayne-craddock-family-wife-parents/</t>
  </si>
  <si>
    <t>https://www.washingtonpost.com/national/atlanta-shooting-suspect-robert-aaron-long/2021/03/19/9397cdca-87fe-11eb-8a8b-5cf82c3dffe4_story.html</t>
  </si>
  <si>
    <t>Osborne, the father of Antoine Darnique Suggs, told investigators that Suggs had also spoken to his parents about his own children and said Osborne should get along with Brown’s husband.</t>
  </si>
  <si>
    <t>https://www.nydailynews.com/sports/baseball/yankees/yankees-mets-pitcher-orlando-el-duque-hernandez-shock-half-brother-shootings-article-1.181967</t>
  </si>
  <si>
    <t>Gerardo Regalado is the half-brother of former New York Yankees and Mets pitcher Orlando (El Duque) Hernandez. Regalado and Orlando have the same mother.</t>
  </si>
  <si>
    <t>https://www.wlbt.com/story/1352791/shooting-investigation-ongoing/</t>
  </si>
  <si>
    <t>https://nypost.com/2022/07/06/robert-crimo-iiis-parents-offer-thoughts-and-prayers/</t>
  </si>
  <si>
    <t>https://thehill.com/homenews/3550882-highland-park-suspects-home-was-unstable-police-documents-show/; https://www.cnn.com/2022/07/08/us/highland-park-suspect-family-turmoil-invs/index.html; https://abc7chicago.com/highland-park-shooting-parade-robert-crimo-father/12026458/; https://www.dailymail.co.uk/news/article-10997809/Bobby-Crimo-tried-kill-multiple-times-including-twice-friends.html</t>
  </si>
  <si>
    <t>Police records from 2009 to 2014 showed domestic disputes between Robert Crimo III’s parents, Robert Crimo Jr. and Denise Pesina, that included allegations of both verbal and physical abuse. The two separated at some point, according to friends, with Pesina staying in their Highland Park home and Crimo moving to his father’s home in neighboring Highwood. Bobby lived in both homes over the years. Crimo grew up in an unstable home and that his parents lived in separate homes.</t>
  </si>
  <si>
    <t>https://denvergazette.com/continuing-coverage/club-q-shooting/anderson-lee-aldrich-a-history-of-family-travail-personal-violence/article_f668d004-728d-11ed-8ae6-eb5e9062514f.html</t>
  </si>
  <si>
    <t xml:space="preserve">His upbringing is marked by a biological father with a criminal history who dabbled in drugs and worked in the porn industry and a mother with multiple arrests in California and Texas. Aaron and Laura Brink divorced in September 2001. Relatives say that Nick Brink’s grandparents, Jonathan and Pamela Pullen, have taken on the duties of raising Nick, Laura Voepel’s son. </t>
  </si>
  <si>
    <t>According to divorce records, Laura Voepel requested child support because she was unemployed and pregnant by a man other than Brink. Brink is ordered to pay Voepel $300 per month and is denied visitation with Nicholas, then 7 years old. According to the petition, which was signed when Aldrich still identified as male, the name change was meant 'to protect himself and his future from any connections' to his birth father, Aaron Brink.</t>
  </si>
  <si>
    <t>https://denvergazette.com/continuing-coverage/club-q-shooting/anderson-lee-aldrich-a-history-of-family-travail-personal-violence/article_f668d004-728d-11ed-8ae6-eb5e9062514f.html; https://www.dailymail.co.uk/news/article-11459941/Colorado-shooting-suspect-Anderson-Aldrichs-estranged-dad-ex-MMA-turned-porn-star.html</t>
  </si>
  <si>
    <t>https://www.independent.co.uk/news/world/americas/crime/walmart-gunman-andre-bing-kill-list-b2233156.html</t>
  </si>
  <si>
    <t>As well as trying to blame his colleagues for his murderous rampage, Bing also pointed the finger at his parents who he said he wished had “paid closer attention to my social deficits”.</t>
  </si>
  <si>
    <t>2 (step-families); 0</t>
  </si>
  <si>
    <t>The gunman, identified as Andre Bing, legally purchased the 9mm handgun used in the shooting "from a local store" early Tuesday, police said. He had no criminal history and died of a self-inflicted gunshot wound, police said.</t>
  </si>
  <si>
    <t>https://www.usatoday.com/story/news/nation/2022/11/25/virginia-walmart-shooting-suspect-legally-purchased-gun/10771651002/</t>
  </si>
  <si>
    <t>3 (parents separate at or after age 18)</t>
  </si>
  <si>
    <t>3 (parents separate at or after age 18); 0</t>
  </si>
  <si>
    <t>Monterey Park</t>
  </si>
  <si>
    <t>Half Moon Bay</t>
  </si>
  <si>
    <t>The victims, five men and six women, were all publicly identified on Tuesday by the coroner’s office. The female victims were named as Xiujuan Yu, 57; Hong Jian, 62; Lilian Li, 63; My Nhan, 65; Muoi Ung, 67; and Diana Tom, 70. The male victims were identified as Wen Yu, 64; Valentino Alvero, 68; Ming Ma, 72; Yu Kao, 72; and Chia Yau, 76.</t>
  </si>
  <si>
    <t>https://www.cnn.com/2023/01/24/us/monterey-park-california-mass-shooting-tuesday/index.html</t>
  </si>
  <si>
    <t>Huu Can Tran</t>
  </si>
  <si>
    <t>at a dance studio</t>
  </si>
  <si>
    <t>https://www.usatoday.com/story/news/nation/2023/01/22/monterey-park-shooter-disarmed-heroes-nearby-studio/11103501002/</t>
  </si>
  <si>
    <t>https://www.cnn.com/2023/01/23/us/monterey-park-california-mass-shooting-monday/index.html</t>
  </si>
  <si>
    <t>a 9mm semi-automatic MAC-10 pistol with an extended large-capacity magazine; a Norinco 7.62 x 25mm handgun</t>
  </si>
  <si>
    <t>In carrying out the attack, he used a 9mm semi-automatic MAC-10 pistol with an extended large-capacity magazine, Luna said. The disarmed weapon was traced to the suspect and provided authorities his name and description. The sheriff said the assault weapon appears to have been modified. The shooter used a second gun to kill himself after fleeing the ballroom. Luna said that one was a Norinco 7.62 x 25mm handgun. Investigators looking through the home of the 72-year-old gunman who carried out a mass shooting in Monterey Park, California, on Saturday night found a .308 caliber rifle, hundreds of rounds of loose ammo and items that led them to believe he was building homemade firearm suppressors.</t>
  </si>
  <si>
    <t>Adam Lanza, aged 20, killed 26 people and himself at the Sandy Hook Elementary School. He first killed his mother at their shared home before taking her guns and driving to the school. Lanza brought four guns with him; A Bushmaster .223 caliber XM15-E2S rifle, a Glock 10mm handgun, a Sig-Sauer P226 9mm handgun, and an Izhmash Saiga-12 12 gauge shotgun which was later found in the trunk of the car and not used in the shootings. During the attack, 20 first-grade children aged six and seven were killed, along with six adults, including four teachers, the principal, and the school psychologist. Two others were injured. Lanza used the Bushmaster .223 caliber rifle against all of the victims at the school. He then took his own life with one of the handguns as police arrived at the school. According to the state's chief medical examiner, H. Wayne Carver, all of the victims were shot between 3 and 11 times.</t>
  </si>
  <si>
    <t>Chunli Zhao</t>
  </si>
  <si>
    <t>https://www.washingtonpost.com/nation/2023/01/24/half-moon-bay-suspect/</t>
  </si>
  <si>
    <t>Authorities recovered a semiautomatic handgun from the vehicle Zhao exited. It was believed to be the only weapon involved in the shootings. The handgun was legally purchased and owned by the suspect, said Allen. Officials did not reveal the make or model of the suspect’s weapon.</t>
  </si>
  <si>
    <t>Payton S. Gendron</t>
  </si>
  <si>
    <t>Seven people, including some of the suspect's fellow employees, were killed in a mass shooting that spanned two mushroom farms in Half Moon Bay. A 67-year-old man who lived and worked at one of the farms, and previously worked at the other, was arrested; the authorities believe he intentionally targeted his victims.</t>
  </si>
  <si>
    <t>Eleven people were killed and nine others injured after a 72-year-old gunman opened fire at a dance studio in Monterey Park after a Chinese New Year celebration in the city. The shooting suspect was tackled and disarmed by a civilian at a second nearby dance studio. He was discovered a day later in a white van in the nearby town of Torrance, California, where authorities found him dead of a self-inflicted gunshot.</t>
  </si>
  <si>
    <t>Workplace-at two mushroom farms</t>
  </si>
  <si>
    <t>Police recovered 42 shell casings and a large capacity magazine at the dance studio that was the site of the shooting. Under California law, a "large-capacity magazine" is defined as one that holds more than 10 rounds. The shooter used a 30 round magazine.</t>
  </si>
  <si>
    <t>Workplace-in the break room</t>
  </si>
  <si>
    <t>In the document, Bing, 31, described being “upset” about a recent change in employment status and complained that he was being “harassed” by fellow employees.</t>
  </si>
  <si>
    <t>Daniel Davis Aston, Kelly Loving, Ashley Paugh, Derrick Rump and Raymond Green Vance</t>
  </si>
  <si>
    <t>https://www.eastbaytimes.com/2022/11/22/club-q-shooting-victims-colorado-springs/</t>
  </si>
  <si>
    <t>https://apnews.com/article/colorado-springs-7c154b07dd3dd67355469f667a09a3d5</t>
  </si>
  <si>
    <t>Aldrich — whose defense lawyers say is nonbinary and uses they/them pronouns — spoke to Chittum in court that day about repeated abuse as a young child by their father and longtime struggles with severe post-traumatic stress disorder and bipolar disorder, the transcript shows.</t>
  </si>
  <si>
    <t>Aldrich, who was largely raised by their grandparents, wanted to join the military as a teenager but decided it wasn’t going to happen, the transcripts show.</t>
  </si>
  <si>
    <t>The suspect described refusing to take medications and then “getting on track” after moving to Colorado, obtaining a medical marijuana license and starting college, according to the transcripts. By August 2021, when Aldrich bonded out of jail, the grandparents were describing the suspect as a “sweet young” person, according to the transcripts. At two subsequent hearings that fall, defense attorneys described how Aldrich was attending therapy and was on medications, the transcripts show. In an October 2021 courtroom exchange, Chittum told Aldrich to “hang in there with the meds.”</t>
  </si>
  <si>
    <t>https://gatdaily.com/club-q-another-gun-free-government-failure/</t>
  </si>
  <si>
    <t>https://www.courts.state.co.us/userfiles/file/Court_Probation/04th_Judicial_District/El_Paso/21CR3485/21CR3485%20-%20People%20v_%20Anderson%20Lee%20Aldrich_Redacted.pdf; https://kdvr.com/wp-content/uploads/sites/11/2022/12/Aldrich-PC-Affidavit_Redacted.pdf</t>
  </si>
  <si>
    <t>https://www.cnn.com/2022/07/05/us/victims-highland-park-illinois-shooting-fourth-of-july/index.html</t>
  </si>
  <si>
    <t>Irina and Kevin McCarthy, ages 35 and 37, were identified by the Lake County Coroner’s Office on Tuesday. Their son, Aiden, was found alive and taken to safety in the aftermath of the violence, the family told CNN. Katherine Goldstein, 64, of Highland Park; Jacquelyn Sundheim, 63, of Highland Park; Stephen Straus, 88, of Highland Park; and Nicolas Toledo-Zaragoza, 78, of Morelos, Mexico, and Eduardo Uvaldo, 69, of Waukegan were the five other victims identified.</t>
  </si>
  <si>
    <t>When she invited him to church, he declined but mentioned that his mother had been a preacher.</t>
  </si>
  <si>
    <t>Police confirmed that Bing was armed with one handgun and several gun magazines and was dressed in civilian clothing at the time of the attack.</t>
  </si>
  <si>
    <t>https://www.independent.co.uk/news/world/americas/crime/walmart-shooting-chesapeake-andre-bing-manifesto-b2232147.html</t>
  </si>
  <si>
    <t>https://nypost.com/2022/11/25/walmart-gunman-andre-bings-chilling-death-note-revealed/</t>
  </si>
  <si>
    <t>Lorenzo Gamble, Kellie Pyle, Brian Pendleton, Tyneka Johnson and Randy Blevins; The sixth deceased victim was a 16-year-old boy, Fernando Chavez-Barron.</t>
  </si>
  <si>
    <t>A Facebook post from 2017 has come to light suggesting that at Bing had a history of mental illness. In Sept. 2017, the gunman’s brother, Pervis Bing, wrote in a status update: “my brother was battling paranoid schizophrenia around this time and life was kinda dark…”</t>
  </si>
  <si>
    <t>The suspected Highland Park mass shooter threatened suicide and tried to kill himself a few times going back to 2016, according to a report.</t>
  </si>
  <si>
    <t>Confessed Highland Park shooter Robert Crimo III admitted to cops three years ago that he was a depressed teenage drug user when quizzed about threatening to “kill everyone” in his family, newly released documents show.</t>
  </si>
  <si>
    <t>https://nypost.com/2022/12/16/robert-crimos-father-charged-for-helping-son-buy-firearms/; https://nypost.com/2022/07/07/robert-crimo-iii-told-cops-he-was-a-depressed-drug-user/</t>
  </si>
  <si>
    <t>https://www.cbsnews.com/news/walmart-shooting-chesapeake-andre-bing-bought-gun-legally/; https://www.cnn.com/2022/11/23/us/andre-bing-walmart-shooting-invs/index.html</t>
  </si>
  <si>
    <t>expressed paranoid views about the government; He was always saying the government was watching him.</t>
  </si>
  <si>
    <t>https://www.ksat.com/news/national/2022/11/25/teenage-employee-among-6-killed-in-virginia-walmart-shooting/</t>
  </si>
  <si>
    <t xml:space="preserve">https://www.cnn.com/2022/11/22/us/chesapeake-virginia-walmart-shooting/index.html </t>
  </si>
  <si>
    <t>The suspect Chunli Zhao used a "semi-automatic handgun" that was legally purchased and owned. He bought the gun used in the killings in 2021 and didn't run into any obstacles when making the purchase.</t>
  </si>
  <si>
    <t>https://www.cnn.com/2023/01/25/us/half-moon-bay-shooting-suspect-chunli-zhao-what-we-know/index.html; https://www.nbcbayarea.com/news/local/half-moon-bay-shooting-suspect-interview/3140537/</t>
  </si>
  <si>
    <t>He also said he believes he suffers from some sort of mental illness and wasn't in his right mind the day of the shootings, Wang said.</t>
  </si>
  <si>
    <t>https://www.nbcbayarea.com/news/local/half-moon-bay-shooting-suspect-interview/3140537/</t>
  </si>
  <si>
    <t>Officials ID victims as Zhishen Liu (73), Marciano Martinez Jimenez (50), Aixiang Zhang (74), Qizhong Cheng (66), Yetao Bing (43), Jingzhi Lu (64), Jose Romero Perez;  Some were Asian and others were Hispanic, and some were migrant workers.</t>
  </si>
  <si>
    <t>https://apnews.com/article/northern-california-shootings-3eb00c19a36ad129ca7f0063f4b2aaf9; https://abc7ny.com/half-moon-bay-mass-shooting-victims-california/12735121/</t>
  </si>
  <si>
    <t>Raleigh</t>
  </si>
  <si>
    <t>Austin Thompson</t>
  </si>
  <si>
    <t>Austin Thompson opened fire in the streets of the Hedingham neighborhood and on the adjacent Neuse River Greenway on Oct. 13 when five people were shot to death, including his 16-year-old brother, James Thompson.</t>
  </si>
  <si>
    <t>https://www.dailymail.co.uk/news/article-11318667/Raleigh-shooting-suspect-15-suffered-gunshot-wound-head.html</t>
  </si>
  <si>
    <t>https://abc7chicago.com/raleigh-nc-mass-shooting-suspect-bodycam-austin-thompson/12519542/</t>
  </si>
  <si>
    <t>https://www.wral.com/from-first-shots-to-suspect-in-custody-raleigh-mass-shooting-shakes-neighborhoods-along-the-neuse/20522635/</t>
  </si>
  <si>
    <t>https://www.wral.com/report-hedingham-mass-shooting-suspect-shot-16-year-old-first-had-shotgun-handgun-and-knife/20529210/</t>
  </si>
  <si>
    <t>https://abc11.com/raleigh-shooting-parents-statement-15-year-old-suspect/12343158/</t>
  </si>
  <si>
    <t>?</t>
  </si>
  <si>
    <t>a long-barrel shotgun and a handgun</t>
  </si>
  <si>
    <t>in a neighborhood northeast of downtown Raleigh and along an adjacent walking trail</t>
  </si>
  <si>
    <t>The crime scene spanned two miles.</t>
  </si>
  <si>
    <t>a long-barrel shotgun, a handgun, and a large hunting knife</t>
  </si>
  <si>
    <t>handgun, shotgun</t>
  </si>
  <si>
    <t>The suspect was armed with a shotgun, a handgun, and a hunting knife. The teen suspect was wearing camouflage clothing and a backpack, which contained various items, including ammunition for shotguns and rifles.</t>
  </si>
  <si>
    <t>There were never any indications or warning signs that Austin was capable of doing anything like this.</t>
  </si>
  <si>
    <t>https://www.thedailybeast.com/parents-of-raleigh-shooting-suspect-austin-thompson-say-they-never-saw-warning-signs</t>
  </si>
  <si>
    <t>Marriage intact; Neighbors said Thompson lived with his father, a handyman in the neighborhood, and would help on odd jobs.</t>
  </si>
  <si>
    <t>https://www.newsobserver.com/news/local/crime/article267301562.html</t>
  </si>
  <si>
    <t>Nicole Connors, 52; Susan Karnatz, 49; Mary Marshall, 35; Gabriel Torres, 29; James Thompson, 16</t>
  </si>
  <si>
    <t>https://abc11.com/north-carolina-shooting-victims-in-raleigh-gabriel-torres-nicole-connors/12327698/</t>
  </si>
  <si>
    <t>The suspected gunman behind the Monterey Park shooting had recently visited a police station claiming that he’d been poisoned, according to law enforcement. “Tran visited the Hemet Police Department lobby on January 7 and 9, 2023, alleging past fraud, theft, and poisoning allegations involving his family in the Los Angeles area 10 to 20 years ago,” the department wrote in a statement regarding the deceased 72-year-old, who was residing in a mobile park in the town, some 86 miles away from the attack.</t>
  </si>
  <si>
    <t>In his manifesto, the Buffalo mass murderer self-identifies as an “eco-fascist national socialist” and a member of the “mild-moderate authoritarian left.”</t>
  </si>
  <si>
    <t>https://www.realclearpolitics.com/articles/2022/12/06/the_crazy_right-wing_shooter_myth_148562.html</t>
  </si>
  <si>
    <t>The suspect claims that he is nonbinary and uses the pronouns they and them, hardly something normally associated with right-wingers. He hosted a “neo Nazi white supremacist” website, which people identify as “right-wing,” but he identified himself as a “socialist.”</t>
  </si>
  <si>
    <t>https://crimeresearch.org/2023/02/the-anti-defamation-leagues-absurd-claim-that-100-of-domestic-extremist-murders-were-committed-by-right-wing-extremists-most-murders-were-actually-committed-by-people-who-should-be-classified-a/</t>
  </si>
  <si>
    <t>https://www.fox13now.com/news/local-news/lds-officials-condemn-nightclub-shooting-says-suspect-was-not-active-in-church; https://crimeresearch.org/2023/02/the-anti-defamation-leagues-absurd-claim-that-100-of-domestic-extremist-murders-were-committed-by-right-wing-extremists-most-murders-were-actually-committed-by-people-who-should-be-classified-a/</t>
  </si>
  <si>
    <t>According to a church spokesperson, Aldrich was listed on roles of the Church, but had "not been active in some time." Aldrich "did not exhibit signs of believing or associating with members of the Church."</t>
  </si>
  <si>
    <t>https://www.rollingstone.com/culture/culture-news/4th-of-july-shooting-highland-park-political-1377975/</t>
  </si>
  <si>
    <t>The suspect was not a Trump supporter at all; Crimo never explicitly referenced alliance to any particular political party or ideology</t>
  </si>
  <si>
    <t>There is no database that provides information about the suspect's political persuasion and no other evidence or information that, at this stage, indicates or confirms the shooter's political affiliations; nor is there evidence yet of any political motivation.</t>
  </si>
  <si>
    <t>https://www.newsweek.com/spurious-biden-trump-claims-swirl-around-monterey-park-shooting-suspect-1776187</t>
  </si>
  <si>
    <t>All the evidence point to this being workplace violence. Zhao said he endured years of bullying combined with long hours working on the farms, and those issues were never addressed. Zhao has been in the US for 11 years and has a green card.</t>
  </si>
  <si>
    <t>1 (self-claimed)</t>
  </si>
  <si>
    <t>Two law enforcement sources said the suspect recently showed up to the Hemet police station saying his family was trying to poison him.</t>
  </si>
  <si>
    <t>https://www.latimes.com/california/story/2023-01-22/la-me-monterey-park-mass-shooting</t>
  </si>
  <si>
    <t>https://www.wral.com/16-year-old-boy-killed-in-raleigh-mass-shooting-remembered-as-smart-faithful/20530000/; https://indyweek.com/news/wake/raleigh-hedingham-shooting/</t>
  </si>
  <si>
    <t>No mention of Religion in any news article; James Thompson, the suspect's older brother was very involved in the church.</t>
  </si>
  <si>
    <t>No mention of political affiliation in any news article; According to the North Carolina State Board of Elections, Alan Thompson, the suspect's father, is a registered Republican and has voted in the last five Republican primaries, including the most recent one in May.</t>
  </si>
  <si>
    <t>https://tulsaworld.com/news/local/saint-francis-mass-shooter-a-few-details-about-michael-louis-emerge/article_5e68ed7c-e695-11ec-8a94-33bb615757b5.html</t>
  </si>
  <si>
    <t>1 (parents lived in separate homes)</t>
  </si>
  <si>
    <t>https://www.nbcnews.com/news/us-news/shooter-aurora-illinois-manufacturing-plant-wasn-t-legally-allowed-own-n972436; https://www.theepochtimes.com/aurora-gunmans-family-we-deeply-apologize-for-shootings_2808133.html</t>
  </si>
  <si>
    <t>He never had a father-figure in his life, she said, and he had such a strained relationship with his mother that he moved to Mississippi where he lived with his grandmother and other relatives.</t>
  </si>
  <si>
    <t>https://www.washingtonpost.com/nation/2019/02/16/man-kills-five-warehouse-shooting-spree-shortly-after-being-fired-illinois-police-say/</t>
  </si>
  <si>
    <t>https://www.heraldnet.com/news/school-shooter-raised-in-tulalip-traditions-his-actions-defy-explanation/; https://www.heraldnet.com/news/report-on-marysville-shootings-i-needed-to-do-this/</t>
  </si>
  <si>
    <t>Baker pleaded guilty on May 22, 1998, to one count of criminal sexual assault, a class 1 felony, involving a family member under age 17. The judge gave him 90 days of "periodic imprisonment," which according to Pollastrini is similar to work release. He was also fined $940 and placed on probation for four years, required to have an HIV test, register his DNA, register with the police as a convicted sex offender, get counseling and have no further contact with the other person involved.</t>
  </si>
  <si>
    <t>Available information indicates that Talovic was socially isolated and may have suffered from mental health issues, that he was using marijuana and possibly other drugs in the months prior to the attack. "After a while he had to take some counseling and get stuff out of his head," she said.</t>
  </si>
  <si>
    <t>https://archive.sltrib.com/story.php?ref=/ci_12382259; https://www.deseret.com/2007/3/15/20007388/talovic-s-girlfriend-says-he-anticipated-happiest-day</t>
  </si>
  <si>
    <t>The parents said Long did not suffer from mental illnesses, did not take any medication and was not suicidal, the deputy wrote. Bayless said he urged Long to seek psychiatric or psychological care, but Long insisted on sticking to spiritual counseling.</t>
  </si>
  <si>
    <t>1 (was in an evangelical treatment clinic for sex addiction; counseling)</t>
  </si>
  <si>
    <t>https://www.nytimes.com/2009/04/12/nyregion/12binghamton.html; https://www.cnn.com/2009/CRIME/04/06/binghamton.shooter.letter/index.html; https://www.syracuse.com/news/2009/04/jiverly_wongs_father_our_son_w.html</t>
  </si>
  <si>
    <t>Nashville</t>
  </si>
  <si>
    <t>The assailant was being treated for an emotional disorder</t>
  </si>
  <si>
    <t>School (The Covenant School)</t>
  </si>
  <si>
    <t>Audrey Elizabeth Hale</t>
  </si>
  <si>
    <t>A former student at the elementary school, allegedly entered The Covenant School in Nashville, Tennessee and opened fire on students and staff, killing six victims (three children and three adults).</t>
  </si>
  <si>
    <t>A neighbor of the family told ABC News that Audrey Hale lived at the family's home with Hale's parents.</t>
  </si>
  <si>
    <t>https://abcnews.go.com/US/nashville-shooter-audrey-hale/story?id=98166039</t>
  </si>
  <si>
    <t>The shooter was raised in a Christian household. The neighbor described the shooter's parents as "very nice" and "very religious."</t>
  </si>
  <si>
    <t>https://www.bbc.com/news/world-us-canada-65096684</t>
  </si>
  <si>
    <t>The shooter targeted the school and church in the attack. Police believe "resentment" may have been a motive. The shooter was transgender. A police spokesperson told ABC News that Hale was assigned female at birth, and pointed to a social media account linked to Hale that included use of the pronouns he/him.</t>
  </si>
  <si>
    <t>The seven weapons were purchased between October 20, 2020 and June 6, 2022. The shooter purchased seven firearms from five local gun stores and stashed them around the house.</t>
  </si>
  <si>
    <t>The assailant had legally purchased seven firearms recently.</t>
  </si>
  <si>
    <t>a military-style semiautomatic rifle, one handgun, a small 9-mm carbine — a weapon with a rifle-length barrel and a folding stock, and "significant ammunition"</t>
  </si>
  <si>
    <t>https://www.cnn.com/2023/03/28/us/audrey-hale-nashville-school-shooting/index.html</t>
  </si>
  <si>
    <t>https://www.dailymail.co.uk/news/live/article-11910721/Audrey-Hale-news-LIVE-Nashville-shooter-resentment-school.html</t>
  </si>
  <si>
    <t>https://people.com/crime/nashville-covenant-school-shooting-remembering-victims/</t>
  </si>
  <si>
    <t>Evelyn Dieckhaus, Hallie Scruggs, and William Kinney, all 9 years old, and Cynthia Peak, 61, Katherine Koonce, 60, and Mike Hill, 61</t>
  </si>
  <si>
    <t>Connor Sturgeon</t>
  </si>
  <si>
    <t>Louisville</t>
  </si>
  <si>
    <t>Tommy Elliott, 63, Jim Tutt, 64, Josh Barrick, 40, Juliana Farmer, 57, and Deana Eckert, 57</t>
  </si>
  <si>
    <t>https://www.independent.co.uk/news/world/americas/crime/louisville-bank-shooting-kentucky-sturgeon-b2317958.html</t>
  </si>
  <si>
    <t>Workplace-inside the Old National Bank</t>
  </si>
  <si>
    <t>https://www.usatoday.com/story/graphics/2023/04/10/louisville-shooting-old-national-bank-timeline/11634822002/</t>
  </si>
  <si>
    <t>A Louisville bank employee armed with a rifle opened fire at his workplace, killing five people while livestreaming the attack on Instagram.</t>
  </si>
  <si>
    <t>The shooter purchased the AR-15 rifle legally from a local gun dealership on April 4.</t>
  </si>
  <si>
    <t>https://www.nbcnews.com/news/us-news/louisville-killer-legally-purchased-murder-weapon-less-week-massacre-rcna79132</t>
  </si>
  <si>
    <t>1?</t>
  </si>
  <si>
    <t>1=Transgender, 2=Non-binary, 3=Gay or Lesbian, 4=Bisexual</t>
  </si>
  <si>
    <t>27-year-old former sociology student at Northern Illinois University, opened fire on students in a lecture hall before turning the gun on himself.</t>
  </si>
  <si>
    <t>https://www.chicagotribune.com/news/ct-xpm-2008-07-10-0807090811-story.html; https://www.niu.edu/forward/_pdfs/archives/feb14report.pdf; https://www.esquire.com/news-politics/a4863/steven-kazmierczak-0808/</t>
  </si>
  <si>
    <t>https://www.newschannel5.com/news/travis-reinking-wrote-he-was-being-hacked-possibly-delusional-in-letters-to-taylor-swift-oprah</t>
  </si>
  <si>
    <t>https://theintercept.com/2018/03/05/as-the-trial-of-omar-mateens-wife-begins-new-evidence-undermines-beliefs-about-the-pulse-massacre-including-motive/; https://time.com/4369577/orlando-shooting-sitora-yusufiy-omar-mateen-gay/</t>
  </si>
  <si>
    <t>https://www.denverpost.com/2022/12/06/club-q-shooting-suspect-charged-anderson-aldrich-colorado-springs/</t>
  </si>
  <si>
    <t>https://www.foxnews.com/us/nashville-shooter-audrey-hale-transgender-woman-opened-fire-covenant-school</t>
  </si>
  <si>
    <t>https://www.voxpol.eu/transphobia-in-the-buffalo-shooters-manifesto/</t>
  </si>
  <si>
    <t>https://www.metroweekly.com/2021/03/boulder-shooting-suspect-had-a-history-of-anti-lgbtq-comments/</t>
  </si>
  <si>
    <t>https://www.dailymail.co.uk/news/article-11995155/Louisville-bank-killer-left-13-page-manifesto-revealing-three-motives-shooting.html</t>
  </si>
  <si>
    <t>Allen</t>
  </si>
  <si>
    <t>Mauricio Garcia</t>
  </si>
  <si>
    <t>at a shopping mall</t>
  </si>
  <si>
    <t>1 (possibly domestic terrorism)</t>
  </si>
  <si>
    <t>At the time of the massacre, he was wearing a patch on his chest that included the acronym "rwds," according to two senior law enforcement officials. Authorities believe the letters stand for "right wing death squad," a phrase used in far-right online spaces, one of the senior law enforcement officials added.</t>
  </si>
  <si>
    <t>https://www.nbcnews.com/news/us-news/mauricio-garcia-allen-texas-mall-shooting-suspect-what-know-rcna83242</t>
  </si>
  <si>
    <t>A preliminary review of what is believed to be the shooter’s social media accounts reveal hundreds of posts that include racially or ethnically motivated violent extremist rhetoric, including neo-Nazi material and material espousing white supremacy, two senior law enforcement officials said.</t>
  </si>
  <si>
    <t>https://www.nbcnews.com/news/us-news/mauricio-garcia-allen-texas-mall-shooting-suspect-what-know-rcna83242; https://abc7ny.com/texas-mall-shooting-mauricio-garcia-allen-outlets-tx-shooter-identity/13223447/</t>
  </si>
  <si>
    <t>Garcia entered the Army in June 2008, but he was not given a specific job, called a military occupational specialty. He was terminated after three months and did not complete basic training. The gunman was removed due to concerns about his mental health. Garcia was separated because of designated physical or mental health conditions, according to an Army official.</t>
  </si>
  <si>
    <t>https://www.cnn.com/2023/05/08/us/mauricio-garcia-allen-texas-shooting/index.html</t>
  </si>
  <si>
    <t>Eight people were killed and at least seven others wounded when a gunman opened fire at an Allen, Texas, outlet mall Saturday afternoon. The perpetrator was killed on scene by an Allen police officer who was on a call nearby when the shooting started.</t>
  </si>
  <si>
    <t>https://www.independent.co.uk/news/world/americas/crime/mauricio-garcia-shooting-texas-mall-identified-b2334505.html</t>
  </si>
  <si>
    <t>Garcia was separated for an unspecified mental health issue.</t>
  </si>
  <si>
    <t>the gunman fired dozens of bullets indiscriminately at shoppers and passersby</t>
  </si>
  <si>
    <t xml:space="preserve">He also posted shows of support for the Black Lives Matter protests of 2020, as well as criticism of police violence and of Donald Trump. </t>
  </si>
  <si>
    <t>https://www.dailymail.co.uk/news/article-11959129/How-did-popular-Connor-Sturgeon-turn-Americas-latest-mass-murderer.html</t>
  </si>
  <si>
    <t>https://www.nbcnews.com/news/us-news/parents-gunman-killed-five-louisville-bank-wracked-grief-confusion-rcna81701</t>
  </si>
  <si>
    <t>The Sturgeons said their son’s mental health challenges appeared to begin a year ago, taking the form of panic attacks and anxiety. He was seeing a psychiatrist and a counselor, and he was taking medication. Connor seemed to be improving.</t>
  </si>
  <si>
    <t xml:space="preserve">Lisa Sturgeon set up an appointment with his psychiatrist for that Thursday, five days before the shooting. All three Sturgeons met with the psychiatrist over videoconference. </t>
  </si>
  <si>
    <t>an AR-15 rifle</t>
  </si>
  <si>
    <t>https://nypost.com/2023/04/11/connor-sturgeons-ar-15-to-be-auctioned-mayor-craig-greenberg-warns/; https://www.independent.co.uk/news/world/americas/crime/louisville-shooting-tommy-elliott-shooter-mom-911-call-b2319672.html?page=3</t>
  </si>
  <si>
    <t>In a separate call, a man told the authorities that the gunman had fired at least 15 rounds into a room holding more than a dozen people.</t>
  </si>
  <si>
    <t>newly purchased AR-15 assault rifle</t>
  </si>
  <si>
    <t>https://www.foxnews.com/us/louisville-bank-shooting-appears-instance-tragedy-striking-gun-free-zone</t>
  </si>
  <si>
    <t>The investigation shows that Hale fired a total of 152 rounds (126 5.56 rifle rounds and 26 nine millimeter rounds) from the time she shot her way into the school until she was killed by police.</t>
  </si>
  <si>
    <t>https://www.nytimes.com/live/2023/03/28/us/nashville-school-shooting-tennessee#the-28-year-old-assailant-used-three-guns-that-had-been-purchased-legally-officials-say; https://www.cnn.com/2023/03/28/us/covenant-school-shooting-nashville-tennessee-tuesday/index.html; https://www.independent.co.uk/news/world/americas/crime/audrey-hale-nashville-school-shooting-guns-b2309177.html; https://www.dailymail.co.uk/news/article-11934493/Nashville-school-shooter-Audrey-Hale-fired-152-rounds-assault-rifle-handgun.html</t>
  </si>
  <si>
    <t>Hale “was under medical care for an emotional disorder,” the chief told reporters during a news conference, without elaborating.</t>
  </si>
  <si>
    <t>https://www.wsmv.com/2023/03/28/nashville-school-shooter-had-mental-disorder-police-say/; https://groundreport.in/how-and-why-audrey-hale-carried-out-attack-at-nashville-school/</t>
  </si>
  <si>
    <t>The Cho family (Kang Shin Young, Cho Kyu Song, and their 3-year-old son); Sisters Daniela and Sofia Mendoza; Elio Cumana-Rivas; Christian LaCour; Aishwarya Thatikonda</t>
  </si>
  <si>
    <t>https://www.cnn.com/2023/05/08/us/victims-allen-texas-outlet-mall-shooting/index.html</t>
  </si>
  <si>
    <t>“All the weapons were legally obtained by the shooter. None of them were stolen, [or] anything else,” Hank Sibley, regional director for the Texas Department of Public Safety, said at a news conference Tuesday. A law enforcement source told CNN Monday the weapons were mostly bought from private sellers, which is legal in Texas. The collection of weapons was obtained “over time,” the source said.</t>
  </si>
  <si>
    <t>Up until a few months ago, the alleged shooter resided with his mother and father.</t>
  </si>
  <si>
    <t>https://pkbnews.in/mauricio-garcia-parents/</t>
  </si>
  <si>
    <t>https://www.star-telegram.com/news/local/crime/article275231546.html</t>
  </si>
  <si>
    <t>Mauricio Garcia was carrying three weapons on his person and had five more in his car, all legally obtained, including at least a rifle and a handgun.</t>
  </si>
  <si>
    <t>Along with the rifle — which witnesses said was used to fire dozens of rounds — police found more weapons, including a handgun, and ammunition on the suspect and in his car. The gunman had eight weapons with him: three on his person and five in his vehicle. Electronic receipts posted on the shooter's social media account appear to show he spent more than $3,200 on three types of firearms last June through a Dallas gun distributor.</t>
  </si>
  <si>
    <t>https://www.thedailybeast.com/mauricio-garcia-had-8-guns-during-allen-shopping-mall-shooting; https://nypost.com/2023/05/08/texas-mall-shooter-mauricio-garcia-bought-guns-legally-report/; https://www.nbcnews.com/news/us-news/texas-mall-shooter-was-expelled-military-mental-health-concerns-rcna83568; https://nypost.com/2023/05/07/what-he-know-about-texas-shooting-suspect-mauricio-garcia/</t>
  </si>
  <si>
    <t>Sibley added that Garcia had been working as a licensed security guard for several firms, but was not recently active.</t>
  </si>
  <si>
    <t>After entering basic training at Fort Benning, Georgia, in June 2008, Mauricio Garcia was seen by a doctor who identified mental health issues. Garcia, then 18, failed a psychiatric evaluation. In a final post, dated Saturday, the day of the shooting, Garcia lamented what his family might say and wrote that no psychologist would have been able to fix him. In the post, the author asks for forgiveness and writes, "This is just the way it has to be." The owner of the profile also writes that they are "more scared about being confronted by friends and family" for not seeking psychological help. "Even if I did go to a psychologist Their [sic] not going to be able to fix with whatevers [sic] wrong with me," the post reads. "Besides that s***'s expensive."</t>
  </si>
  <si>
    <t>https://www.washingtonpost.com/nation/2023/05/08/texas-mall-shooting/; https://www.nbcnews.com/news/us-news/texas-mall-shooter-was-expelled-military-mental-health-concerns-rcna83568; https://www.cnn.com/2023/05/08/us/mauricio-garcia-allen-texas-shooting/index.html; https://www.newsweek.com/mauricio-garcia-may-have-lamented-psychologist-cost-before-texas-shooting-1799064</t>
  </si>
  <si>
    <t>Robert Card</t>
  </si>
  <si>
    <t>Maine</t>
  </si>
  <si>
    <t>Lewiston</t>
  </si>
  <si>
    <t>at the Just-in-Time Recreation bowling alley and at the Schemengees Bar &amp; Grille Restaurant</t>
  </si>
  <si>
    <t>Kimbrady Carriker</t>
  </si>
  <si>
    <t>Philadelphia</t>
  </si>
  <si>
    <t>Eighteen people were killed and thirteen others were injured in a spree shooting at a bowling alley and a bar. The shooter was found dead two days later from an apparent self-inflicted gunshot wound.</t>
  </si>
  <si>
    <t>https://www.theguardian.com/us-news/2023/jul/03/philadelphia-shooting</t>
  </si>
  <si>
    <t>Dejuan Brown, 15; Lashyd Merritt, 22; Dymir Stanton, 29; Joseph Wamah, Jr., 31; Ralph Moralis, 59</t>
  </si>
  <si>
    <t>https://www.nbcphiladelphia.com/news/local/gunman-shoots-multiple-people-including-child-in-philly-police-say/3597629/</t>
  </si>
  <si>
    <t>https://6abc.com/kimbrady-carriker-latest-kingessing-unfit-to-stand-trial-philadelphia-mass-shooting-philly-gun-violence/13715695/</t>
  </si>
  <si>
    <t>on the street</t>
  </si>
  <si>
    <t>Kimbrady Carriker opened fire randomly with an AR-15-style rifle, killing four others and wounding four more in a southwest Philadelphia neighborhood. 44 hours earlier, the gunman fired through the front door and killled his first victim.</t>
  </si>
  <si>
    <t>threats to kill</t>
  </si>
  <si>
    <t>threats to harm</t>
  </si>
  <si>
    <t>threats source</t>
  </si>
  <si>
    <t>Police had said Card was "hearing voices and threats to shoot up" a military base.</t>
  </si>
  <si>
    <t>https://www.usatoday.com/story/news/nation/2023/10/29/maine-police-statewide-alert-shooters-threats/71374517007/</t>
  </si>
  <si>
    <t>Authorities have previously said the accused shooter, Robert Crimo III, attempted suicide by machete in April 2019 and in September 2019 was accused by a family member of making threats to "kill everyone."</t>
  </si>
  <si>
    <t>https://scrippsnews.com/stories/father-of-july-4-shooting-suspect-charged-with-7-felonies/</t>
  </si>
  <si>
    <t>While in the Army, Garcia never communicated a threat publicly or engaged in a crime, and officials say they believed at the time that they didn't have any requirement to notify authorities about their concerns.</t>
  </si>
  <si>
    <t>https://www.nbcnews.com/news/us-news/texas-mall-shooter-was-expelled-military-mental-health-concerns-rcna83568</t>
  </si>
  <si>
    <t>https://www.bbc.com/news/world-us-canada-41884342</t>
  </si>
  <si>
    <t>The report stated that he had attempted to sneak weapons onto the air base and "carry out death threats" against his chain of command. The killer's fragile mental state was likely worsened by his volatile relationship with his mother-in-law, who had received threatening text messages from him shortly before the shooting.</t>
  </si>
  <si>
    <t>Buchheit-Sims said she didn't know anything about the shooter having any grievances or previously making any threats.</t>
  </si>
  <si>
    <t>https://www.waaytv.com/news/nation-world/what-we-know-about-the-gunman-who-opened-fire-at-a-louisville-bank/article_430ea925-ea97-5bf8-888b-ceab82babfc7.html</t>
  </si>
  <si>
    <t>https://abc7news.com/half-moon-bay-mass-shooting-suspect-chunli-zhao-history-workplace-violence-hmb/12731878/</t>
  </si>
  <si>
    <t>Half Moon Bay shooting suspect had history of making threats to coworkers, court documents reveal. In 2013, Chunli Zhao had a restraining order filed against him by a former roommate and coworker. They both worked at a restaurant when Zhao reportedly lost his job, the documents say. According to the documents, the roommate says Zhao threatened that if he didn't get his job back, he would kill him. Zhao, at one point, even held a pillow over his face, reportedly trying to suffocate him.</t>
  </si>
  <si>
    <t>https://www.latimes.com/california/story/2023-01-30/huu-can-tran-police-paranoia</t>
  </si>
  <si>
    <t>Monterey Park shooter voiced paranoid threats to police years before opening fire.</t>
  </si>
  <si>
    <t>Reese said after news of the shooting broke, she learned from other Walmart associates that Bing had made threats before. One person "said Andre told her if they was to ever fire him, he would come back and kill people," Reese said. Other employees filed complaints, reporting bullying, harassment and other threats. Bing allegedly told other employees he would retaliate if fired. He also repeatedly asked co-workers if they had attended active shooter training.</t>
  </si>
  <si>
    <t>https://www.nbcnews.com/news/us-news/walmart-suspect-andre-bing-was-longtime-employee-was-little-rcna58574; https://www.cnn.com/2022/11/23/us/andre-bing-walmart-shooting-invs/index.html; https://www.theguardian.com/world/2022/nov/30/walmart-worker-mass-shooting-files-50m-lawsuit</t>
  </si>
  <si>
    <t>https://www.foxnews.com/us/who-anderson-lee-aldrich-suspect-colorado-nightclub-shooting-previous-major-run-police</t>
  </si>
  <si>
    <t>Police arrested Aldrich for allegedly making bomb threats in 2021. Police received reports from Aldrich's mother on June 18, 2021, stating that Aldrich was "threatening to cause harm to her with a homemade bomb, multiple weapons, and ammunition," according to the El Paso Sheriff's Department.</t>
  </si>
  <si>
    <t>A law enforcement official told CNN “the threat was general in nature and did not target the school or anyone in particular, and did not specifically mention shooting or firearms.” Social media posts by Gendron claim the investigation into his threat of violence last year ended when he says he told investigators his writings were something he “stupidly” he had done. He was attending Susquehanna High School at the time, in Conklin, last June. Investigators have previously said Gendron’s threat was of a general nature and not specific enough to warrant further action. Korchak said it’s “hard to say” whether more should have been done in June 2021, when the suspect threatened to commit a murder-suicide at his high school. “The New York State Police were called and they went to the subjects’ residence in Conklin and interviewed him and took him to Binghamton General Hospital for a psychiatric evaluation,” Korchak said. “So there were no direct threats made to any student or teacher.”</t>
  </si>
  <si>
    <t>https://www.cnn.com/2022/05/17/us/buffalo-mass-shooting-guns-suspect/index.html</t>
  </si>
  <si>
    <t>There is currently no indication he had made threats to carry out a mass shooting, and aside from claiming to be intense pain following a surgery, he did not appear to be mentally unstable or made any verbal or written threats to staff that would've caused them to alert police or hospital security.</t>
  </si>
  <si>
    <t>https://www.fox23.com/news/local/some-gun-control-proposals-would-not-have-stopped-st-francis-shooter/article_5cf13d74-6585-5ec7-a07b-d81a67cf901f.html</t>
  </si>
  <si>
    <t>https://www.cnn.com/2022/05/27/us/yubo-app-salvador-ramos-threats-invs/index.html</t>
  </si>
  <si>
    <t>The mother of the three children filed a restraining order against the father valid through May 19, 2026. The document lists an April 2021 incident where Rojas was verbally and physically aggressive towards the mother and her children. The document also says he has choked and threatened to kill her in the past. The mother says Rojas was hospitalized for a week after threatening suicide. She moved herself and the children out of the home for their safety.</t>
  </si>
  <si>
    <t>https://www.abc10.com/article/news/local/natomas/natomas-unified-students-killed-church-shooting/103-edfee68a-5502-4e71-9d1d-0966f76f1db8</t>
  </si>
  <si>
    <t>"Previous to the November 30, 2021 incident, Ethan Crumbley posted countdowns and threats of bodily harm, including death, on his social media accounts, warning of violent tendencies and murderous ideology prior to actually coming to school with the handgun and ammunition to perpetuate the slaughter," the lawsuit states.</t>
  </si>
  <si>
    <t>https://www.foxnews.com/us/ethan-crumbley-direct-threat-social-media-lawsuit</t>
  </si>
  <si>
    <t xml:space="preserve">Long before Wednesday's attack, Cassidy ranted about his job and co-workers — even threatening to kill. Two women — an ex-wife of 10 years and an ex-girlfriend — offered a glimpse at Cassidy's past, detailing his anger and alcohol issues, along with previous threats of workplace violence. </t>
  </si>
  <si>
    <t xml:space="preserve">Mears said police took a shotgun from Hole on March 3, 2020, after his mother reported suicidal threats made by her teenage son. The family also agreed not to pursue the return of the weapon. </t>
  </si>
  <si>
    <t>https://www.indystar.com/story/news/crime/2021/04/19/indianapolis-fedex-shooting-prosecutor-discuss-red-flag-laws/7284454002/</t>
  </si>
  <si>
    <t>Alissa made at least one threat to kill people during high school, his wrestling teammate told The Denver Post following the Boulder shooting. He remembered Alissa, who was upset about a match during his senior year, shouting that he would “kill everybody” in the wrestling room. The teammate said “nobody did anything about it” and it does not appear the threat was reported to the school or Arvada police.</t>
  </si>
  <si>
    <t>https://www.denverpost.com/2021/04/04/boulder-shooting-suspect-showed-warning-signs/</t>
  </si>
  <si>
    <t>https://abc7chicago.com/ohio-shooting-dayton-connor-stephen-betts-shooter/5442328/</t>
  </si>
  <si>
    <t>Uvalde gunman threatened rapes and school shootings on social media app Yubo in weeks leading up to the massacre, users say. Hannah, an 18-year-old Yubo user from Ontario, Canada, said she reported Ramos to Yubo in early April after he threatened to shoot up her school and rape and kill her and her mother during one livestream session. Hannah said Ramos was allowed back on the platform after a temporary ban.</t>
  </si>
  <si>
    <t>High school classmates of the gunman who killed nine people early Sunday in Dayton, Ohio, say he was suspended for compiling a "hit list" of those he wanted to kill and a "rape list" of girls he wanted to sexually assault. One former classmate who asked that only her first name, Hannah, be used, said she was Betts' classmate when, during the 2009 to 2010 schoolyear, he was caught with a list of girls he allegedly wanted to shoot. He made earlier threats as well, she said.</t>
  </si>
  <si>
    <t>The police official who spoke with Crusius's mother did inquire if the person in question was "suicidal or have they made any threats towards any other person?" and the mother indicated he had not, police said.</t>
  </si>
  <si>
    <t>https://abcnews.go.com/US/mother-el-paso-shooter-patrick-crusius-called-police/story?id=64846894</t>
  </si>
  <si>
    <t>He made no threats, displayed no violent behavior. “(Y)ou don’t threaten when you actually plan to take action, you just do it usually by surprise,” he wrote.</t>
  </si>
  <si>
    <t>https://www.chicagotribune.com/vp-nw-virginia-beach-mass-shooting-inside-building-2-20191204-yjaw4ncvofhuvpjnxyhlj7i4ii-story,amp.html; https://www.pilotonline.com/2019/12/01/isolation-paranoia-and-a-3027-mistake-a-virginia-beach-engineers-path-to-mass-murder/</t>
  </si>
  <si>
    <t>The Illinois plant shooter threatened to kill everyone if he got fired, but his co-worker didn’t believe him.</t>
  </si>
  <si>
    <t>https://www.cnn.com/2019/04/29/us/aurora-illinois-shooting-threats/index.html</t>
  </si>
  <si>
    <t xml:space="preserve">His ex-girlfriend told WSBT-TV in Indiana that people who could have done something to stop him didn't take his threats seriously. Xaver, 21, "for some reason always hated people and wanted everybody to die," Alex Gerlach told WSBT-TV. "He got kicked out of school for having a dream that he killed everybody in his class, and he's been threatening this for so long, and he's been having dreams about it and everything." </t>
  </si>
  <si>
    <t>https://www.wtsp.com/article/news/local/highlandscounty/who-is-the-accused-sebring-shooter/67-3b6bc893-983f-4531-bfff-8bb9dc2b4cd5</t>
  </si>
  <si>
    <t>On an April morning, Hanson heard noises and what he called commotion involving Ian Long in the house. He said Colleen told another neighbor her son was having what she called “an episode.” Alarmed, he called the Ventura County Sheriff’s office. A crisis intervention team decided he did not pose a threat to himself or to others. MacLeod has lived in the neighborhood for 35 years. His home is directly behind the Longs. They share a back wall. He said the arguments from the Long house were often profane and sometimes included threats of violence from Ian Long. He said one such conflict more than a year included a noise he's convinced was a gunshot. He didn't call police because he figured that what happened in their house is their business. But he said Long's behavior was the reason he cautioned his wife to always be nice to the man but never engage him in a prolonged conversation.</t>
  </si>
  <si>
    <t>https://www.vcstar.com/story/news/2018/11/08/california-shooting-suspect-thousand-oaks-ian-david-long/1928947002/</t>
  </si>
  <si>
    <t>Robert Bowers, the Pennsylvania man accused of a fatal shooting at a Pittsburgh synagogue on Saturday morning, posted prolifically online about conspiracy theories and repeatedly threatened Jews. Bowers frequently wrote on the social network Gab, where he made a specific threat against Jews hours before Saturday's attack, alleging that the Hebrew Immigrant Aid Society, or HIAS, a humanitarian nonprofit group that assists refugees, brought immigrants to the United States to do violence.</t>
  </si>
  <si>
    <t>https://www.nbcnews.com/news/crime-courts/pittsburgh-synagogue-shooting-suspect-threatened-jewish-groups-pushed-migrant-caravan-n925256</t>
  </si>
  <si>
    <t>He left a years-long trail of harassment, threats and contemptuous behavior. There were dozens of warning signs that he might turn violent – including repeated threats of killing a journalist. On Twitter, Ramos regularly attacked the Capital Gazette, its journalists, editors and the judge who presided over the case. He centered many of his threats on the former reporter who wrote about his harassment conviction, Eric Thomas Hartley, and the retired publisher, Tom Marquardt. In a court filing in 2014, attorney McCarthy alerted the court to Ramos' Twitter postings and noted the threats had escalated over time. McCarthy also warned the court to never let Ramos be alone with a female worker.</t>
  </si>
  <si>
    <t>Family members said he had threatened to kill himself and told police he "owns and had access to many firearms at his residence." His parents told police Reinking had been having similar delusions since 2014. In June, 2017, Illinois police intervened again. Reinking had threatened an employee of his father's crane company while holding an AR-15 rifle and wearing a pink dress.</t>
  </si>
  <si>
    <t>https://www.tennessean.com/story/news/2018/04/25/waffle-house-shooting-suspect-travis-reinking-mental-health-gun-laws/546370002/</t>
  </si>
  <si>
    <t>Broward County deputies received at least 18 calls warning them about Nikolas Cruz from 2008 to 2017, including concerns that he "planned to shoot up the school" and other threats and acts of violence before he was accused of killing 17 people at a high school. Student says Nikolas Cruz threatened to 'kill' him, sent photo of guns months before school shooting.</t>
  </si>
  <si>
    <t>https://www.naplesnews.com/story/news/2018/02/23/concerned-people-close-nikolas-cruz-called-local-police-explicit-details-his-homicidal-intentions-mo/365975002/; https://abcnews.go.com/US/student-nikolas-cruz-threatened-kill-photo-guns-months/story?id=53280687</t>
  </si>
  <si>
    <t>Former employee at Fiamma Inc. warned bosses that John Neumann wanted to kill him. Threats of violence began as far back as 2014. Rodriguez filed a restraining order against Neumann following his 2014 attack. One witness described Neumann as always "upset and moody." Deputies asked her if she heard Neumann make threats to come back to the business or harm anyone.  "Yeah, he was like that. And he said, 'I just take one bullet and do it,'" she told investigators.</t>
  </si>
  <si>
    <t>https://www.abcactionnews.com/news/local-news/exclusive-former-employee-at-fiamma-inc-warned-bosses-that-john-neumann-wanted-to-kill-him; https://www.clickorlando.com/news/2018/03/15/5-takeaways-from-the-final-report-for-the-fiamma-workplace-shooting/</t>
  </si>
  <si>
    <t>Court records show Santiago was charged in January 2016 in Alaska in a criminal mischief case involving the destruction of property and threats to an individual, a misdemeanor. Prosecutors dropped the case in March as part of a deal in which he likely agreed to probation or some kind of treatment.</t>
  </si>
  <si>
    <t>https://www.latimes.com/nation/la-na-fort-lauderdale-shooter-20170108-story.html</t>
  </si>
  <si>
    <t>Daniel Gilroy, a former co-worker of Mateen at G4S, said he repeatedly complained to his supervisor about Mateen’s behavior, which included Mateen bombarding Gilroy with as many as 30 text messages a day, some of which made death threats. Orlando gunman Omar Mateen threatened to bring a gun into his elementary school and kill everyone when he was just 10 years old, a former classmate has claimed. Omar Mateen, Twice Scrutinized by F.B.I., Shows Threat of Lone Terrorists</t>
  </si>
  <si>
    <t>https://www.reuters.com/article/us-florida-shooting-g4s/orlando-shooter-was-employee-of-global-security-firm-g4s-idUSKCN0Z02QS/; https://www.dailymail.co.uk/news/article-3640621/Orlando-shooter-Omar-Mateen-threatened-bring-gun-kill-students-elementary-school-former-classmates-reveal.html; https://www.nytimes.com/2016/06/14/us/politics/orlando-shooting-omar-mateen.html</t>
  </si>
  <si>
    <t>The FBI was not aware of him as being any kind of threat.</t>
  </si>
  <si>
    <t>https://www.cbsnews.com/news/report-police-officer-shot-near-tennessee-army-recruiting-center/</t>
  </si>
  <si>
    <t>Charleston church shooting gunman threatened to kill a week earlier - but no one took him seriously</t>
  </si>
  <si>
    <t>https://www.mirror.co.uk/news/world-news/charleston-church-shooting-gunman-threatened-5909817</t>
  </si>
  <si>
    <t>In the days before he killed four of his friends at Marysville-Pilchuck High School last year, Jaylen Fryberg texted several threats of suicide and other dark thoughts to his ex-girlfriend during emotional exchanges over their recent breakup, newly released records show.</t>
  </si>
  <si>
    <t>https://www.seattletimes.com/seattle-news/law-justice/marysville-shooter-sent-barrage-of-anguished-texts-to-ex-girlfriend/</t>
  </si>
  <si>
    <t>Tribal members and people who know her said she was prone to bouts of anger and often resorted to physical threats. The husband of Cherie Lash Rhoades, the former chairwoman of the Cedarville Rancheria of California, said his wife made threats about shooting people. Rhoades's daughter and grandson also heard the former chairwoman make threats about hurting others who had accused her of embezzling tribal funds.</t>
  </si>
  <si>
    <t>https://indianz.com/News/2014/02/24/former-chair-of-cedarville-ran.asp; https://indianz.com/News/2014/013421.asp</t>
  </si>
  <si>
    <t>During social gatherings in Georgia, where the unit was based when he joined, and later in Texas, Alexis would often storm out angrily. Sometimes he would yell or physically threaten someone who had angered him, the former colleague said. Once, he pulled a weapon, the person recalled.</t>
  </si>
  <si>
    <t xml:space="preserve">Police were warned that the Sandy Hook Elementary School shooter had threatened to kill his mother and students before the 2012 massacre, according to newly revealed FBI documents. </t>
  </si>
  <si>
    <t>https://www.cbsnews.com/news/sandy-hook-shooting-investigation-fbi-documents/</t>
  </si>
  <si>
    <t>https://www.startribune.com/accent-signage-sued-in-mpls-shootings/189409601/</t>
  </si>
  <si>
    <t>He hadn’t made any threats against the temple prior to yesterday’s bloodshed.</t>
  </si>
  <si>
    <t>https://nypost.com/2012/08/06/gunman-idd-in-wis-sikh-temple-shooting-as-ex-army-sergeant-wade-michael-page/</t>
  </si>
  <si>
    <t xml:space="preserve">The alleged gunman behind the 'Dark Knight Rises' massacre said he planned to kill "when his life was over," the District Attorney revealed Friday. Arapahoe County Chief Deputy District Attorney Karen Pearson, the prosecutor in the case against Holmes released documents on Friday that revealed Holmes made the threats before flunking oral exams in his University of Colorado graduate program; he was later barred from the campus after threatening a professor, and had begun withdrawing from the school.
</t>
  </si>
  <si>
    <t>https://www.hollywoodreporter.com/news/general-news/james-holmes-told-classmate-kill-people-365460/</t>
  </si>
  <si>
    <t>Though his son had long battled mental illnesses, his father didn’t think there was anything they could do to get him help. Andrew Stawicki said that his brother didn’t want to talk about his delusions. His family never pushed to have Stawicki committed because they’d never heard him threaten to hurt himself, Walter Stawicki said.</t>
  </si>
  <si>
    <t>https://www.washingtonpost.com/national/health-science/chances-to-intervene-in-navy-yard-shooters-problems-missed-for-years-by-various-groups/2013/09/21/ffd41f40-21e3-11e3-966c-9c4293c47ebe_story.html</t>
  </si>
  <si>
    <t>Despite the lawsuit's claims, Engeldinger's court and employment records show no history of physical threats or violence before the shootings -- only repeated warnings for being late to work and being verbally abrasive with colleagues. Villaume admitted there was no evidence that Engeldinger made any direct threats against or was violent with Beneke or any of his other co-workers.</t>
  </si>
  <si>
    <t>no indication of threats</t>
  </si>
  <si>
    <t>Beck had threatened to kill his bosses at the lottery several days before the rampage.</t>
  </si>
  <si>
    <t>https://www.latimes.com/archives/la-xpm-1999-oct-24-mn-25573-story.html</t>
  </si>
  <si>
    <t>He (Mitchell Johnson) purportedly told a classmate that he was going to kill all the girls that had jilted him, and he allegedly drew a knife on another student the day before the attack. Two students said he told them he was going to shoot Candace first, then kill everyone else in the building.</t>
  </si>
  <si>
    <t>https://www.nytimes.com/1998/03/26/opinion/death-in-a-middle-school.html; https://www.nytimes.com/1998/04/18/us/jonesboro-dazed-by-its-darkest-day.html</t>
  </si>
  <si>
    <t>On his Web site, Harris made death threats and wrote that he and Klebold were planning a mass killing. Randy and Judy Brown contacted the Sheriff's Office on March 18, 1998, because their son was threatened on the Web site.</t>
  </si>
  <si>
    <t>https://extras.denverpost.com/news/col040701.htm</t>
  </si>
  <si>
    <t>may not have made the threats explicit, but the evidence of mental illness was  clear enough</t>
  </si>
  <si>
    <t>https://www.claytoncramer.com/popular/PsychosisAndTragedyPart2.htm#_ftn6</t>
  </si>
  <si>
    <t>Uyesugi's anger eventually escalated into making death threats against coworkers. In 1993, after he kicked an elevator door and threatened his supervisor, Uyesugi underwent psychiatric evaluation and anger management. A former Xerox worker, Clyde Nitta, testified that Uyesugi had once threatened to annihilate his co-workers. He had gotten upset with these men in 1995 and had said, "I'll take care of them. I'll shoot all of them." Several people had been warned, including two of the men who had died in the shooting. Another worker recalled Uyesugi saying that if he ever got fired, he would get his gun and shoot as many people as he could. People knew he had a gun collection, so they had taken his threats seriously.</t>
  </si>
  <si>
    <t>https://criminalminds.fandom.com/wiki/Byran_Uyesugi; https://web.archive.org/web/20130328114257/http://www.trutv.com:80/library/crime/criminal_mind/forensics/welner/5.html</t>
  </si>
  <si>
    <t>The suspect, William T. Lockey, who went by the name Terry then, had visited his wife at her job in Dowagiac and made a threat. Simmons believed Lockey was separated from her at the time.</t>
  </si>
  <si>
    <t>https://www.southbendtribune.com/story/news/local/2002/03/26/archive-police-recall-60s-incident-with-lockey/46474597/</t>
  </si>
  <si>
    <t>An investigation by ABC News' "Primetime" found that Doug Williams, an employee at a Lockheed aircraft plant in Meridian, Miss., taunted and made death threats against black co-workers as early as a year and half before he went on a shooting spree in July 2003 that left six dead and eight wounded. After killing his last victim, Williams shot and killed himself on the plant floor. Many employees have said that those threats continued until the day of the killings.</t>
  </si>
  <si>
    <t>https://abcnews.go.com/Primetime/story?id=749286&amp;page=1</t>
  </si>
  <si>
    <t>Ratzmann had no criminal record, and had never made any threats against anyone.</t>
  </si>
  <si>
    <t>https://slideplayer.com/slide/3729254/</t>
  </si>
  <si>
    <t>Employees said her behavior was increasingly more bizarre and that she sometimes talked or argued with herself or made racist comments, although she never made any threats to them. She would scream, shout death threats and yell profane rap lyrics, according to former neighbor Jeannie Steen.</t>
  </si>
  <si>
    <t>https://murderpedia.org/female.S/s/san-marco-jennifer.htm</t>
  </si>
  <si>
    <t>May also said that "a while back," Weise "got blamed" for phoning in bomb threats at the school. "I'm not sure if it was him or not, but he got blamed," May said. Other students have spoken of Mr. Weise's fascination with violence, and even Mr. Weise himself said on a neo-Nazi Web site last year that he had been suspected of threatening to shoot people at school last April 20, Hitler's birthday. He wrote that he had been cleared.</t>
  </si>
  <si>
    <t>https://www.nbcnews.com/id/wbna7288297; https://www.nytimes.com/2005/03/25/us/survivors-of-high-school-rampage-left-with-injuries-and-questions.html</t>
  </si>
  <si>
    <t>https://www.nbcnews.com/id/wbna18175525</t>
  </si>
  <si>
    <t>He was considered a threat by others, even though he didn’t make any explicit threats. But because he didn’t threaten to harm anyone, university officials said, there was little more they could do.</t>
  </si>
  <si>
    <t>In an interview on Thursday, Mr. Harrington’s daughter also said Mr. Hawkins had once threatened to kill her because he suspected her of stealing a CD player from his car. Nebraska Department of Health and Human Services records show that Mr. Hawkins had at least a five-year history of troubling behavior, including violent threats and drug use. In May 2002, just after he turned 14, he was voluntarily admitted to a treatment center in Waynesville, Mo., after making homicidal threats against his stepmother.</t>
  </si>
  <si>
    <t>https://www.nytimes.com/2007/12/07/us/07mall.html</t>
  </si>
  <si>
    <t>https://www.niu.edu/forward/_pdfs/archives/feb14report.pdf</t>
  </si>
  <si>
    <t>The following day (February 12, 1998) Steven made threats to take his life and he was reported as having volatile mood swings. He was readmitted to Alexian Brothers Hospital on February 12, 1998 and was released February 18, 1998. Susan Kazmierczak also reported that at the time of her brother’s initial breakdown, he had been verbally abusive toward their mother, “calling her a whore, slut and bitch.” She says that Steven was placed in Thresholds because he was uncontrollable and “causing chaos” at home. Susan also recalls an incident when Kazmierczak was in the eighth grade and “picked up a knife and chased me,” requiring her to run out of the house to get away from him. These examples indicate that Kazmierczak’s anger toward his mother and sister may well have reached murderous proportions in the past and had previously resulted in a possible attempt to actually kill his sister.</t>
  </si>
  <si>
    <t>Leeds made the choice that he would use lethal force to protect himself from the imagined threat if necessary, the psychologist testified.</t>
  </si>
  <si>
    <t>https://santamariatimes.com/news/local/crime-and-courts/psychologist-leeds-feared-for-his-life/article_0dacb000-94e6-11e1-9e48-001a4bcf887a.html</t>
  </si>
  <si>
    <t>She also said Higdon had threatened to kill himself, not his supervisor. Teresa Solano Ventura, 20, said Higdon threatened to kill himself Tuesday while they were on the phone, but he had made such threats before and she didn't believe him. Nevels on Friday also said detectives had discounted reports of previous workplace incidents involving Higdon, including that he made threats in a previous job at a warehouse business. But Solana-Ventura, Higdon's girlfriend, says he made threats against his co-workers in the past.</t>
  </si>
  <si>
    <t>https://murderpedia.org/male.H/h/higdon-wesley.htm; https://www.dailyindependent.com/news/local_news/widow-says-ky-plant-shooter-should-be-forgiven/article_7184c7d1-2e4a-58e8-8edf-eeb1c04cabb0.html; https://www.wave3.com/story/8561764/shocked-community-begins-healing-process-after-deadly-workplace-shooting/</t>
  </si>
  <si>
    <t>There is no sign that Wong ever carried out the threat.</t>
  </si>
  <si>
    <t>https://www.cnn.com/2009/CRIME/04/04/binghampton.shooting.suspect/</t>
  </si>
  <si>
    <t>But the federal authorities dropped an inquiry into the matter after deciding that the messages from the psychiatrist, Maj. Nidal Malik Hasan, did not suggest any threat of violence and concluding that no further action was warranted, government officials said Monday.</t>
  </si>
  <si>
    <t>https://www.nytimes.com/2009/11/10/us/10inquire.html</t>
  </si>
  <si>
    <t>The night before the shootings, Clemmons threatened to kill police officers, but witnesses did not report those threats until after the slayings, Troyer said on "Good Morning America." The claim says Clemmons made threats to police while he was being held at the Pierce County Jail, but the threats were never reported.The families charge the county “could have determined that Clemmons was engaging in criminal behavior while in jail, threatening the life of jail personnel … and formulating a plan to execute as many police officers as possible upon his release.” “This catastrophe, the worst law enforcement tragedy in the history of Washington State, was completely preventable,” the families said in the claim.In the suit, family members claim “Pierce County had a ‘take charge’ relationship with Maurice Clemmons. Pierce County negligently failed to advise DOC [Department of Corrections] of Mr. Clemmons’ threat in May to kill jail personnel.”</t>
  </si>
  <si>
    <t>https://www.cnn.com/2009/CRIME/11/30/washington.police.shooting/; https://www.seattlemet.com/news-and-city-life/2010/04/familes-of-officers-slain-by-maurice-clemmons-file-134-million-lawsuit</t>
  </si>
  <si>
    <t>"As we understand it, there have been law enforcement contacts with the individual where he made threats to kill," Dupnik said during a press conference Saturday evening. But he wouldn't say who those threats were aimed at. The sheriff, without identifying the gunman, said Saturday evening that he has made death threats in the past, but not toward the apparent first target of Saturday's attack, Rep. Gabrielle Giffords (D-Ariz.). Jared Loughner did not threaten anyone at Pima Community College</t>
  </si>
  <si>
    <t>https://www.nbcnews.com/id/wbna40980334; https://www.npr.org/2011/01/09/132780313/sheriff-accused-shooter-unhinged-made-threats; https://schoolshooters.info/sites/default/files/School_Shooters_on_College_Campuses.pdf</t>
  </si>
  <si>
    <t>Fournier had indicated to friends and in court documents that she was afraid of her ex-husband. Her friend Sharyn White said that just weeks before the killings, Fournier told her that her ex-husband had stopped by and threatened to kill her and others there. His ex-wife, Michelle, is also reportedly among those killed. Dekraai, 42, who used to serve in the military, is said to have threatened violence after losing a court case against her over their child.</t>
  </si>
  <si>
    <t>https://www.cbsnews.com/news/accused-calif-salon-shooter-made-threats-to-his-ex-wife-before-family-and-friends-say/; https://www.dailymail.co.uk/news/article-2048470/Seal-Beach-shooting-8-killed-Scott-Dekraai-targets-ex-wife-Orange-county-hair-salon.html</t>
  </si>
  <si>
    <t>acquire guns legally</t>
  </si>
  <si>
    <t>https://murderpedia.org/male.I/i/izquierdo-leyva.htm; https://www.tampabay.com/archive/2000/01/01/common-legal-weapons-used-in-hotel-slayings/</t>
  </si>
  <si>
    <t>https://www.nytimes.com/2001/01/14/us/gun-control-laws-concerning-the-mentally-ill-are-faulted.html; https://www.saf.org/calls-for-additional-restrictions-following-massachusetts-tragedy-are-half-baked-half-cocked-and-all-wrong-says-gun-rights-leader/; https://abcnews.go.com/amp/US/story?id=94580&amp;page=1; http://content.time.com/time/magazine/article/0,9171,93313-1,00.html; https://caselaw.findlaw.com/court/ma-supreme-judicial-court/1448833.html</t>
  </si>
  <si>
    <t>McDermott had a firearms-identification card for rifles and shotguns that expired in 1999. McDermott admitted that he did not have a license to carry his firearms, and that he had stockpiled them more than a decade before the shootings. The jury found the defendant guilty on five indictments charging illegal possession of a large-capacity weapon, illegal possession of a large-capacity feeding device, illegal possession of a semiautomatic pistol, illegal possession of a rifle, and illegal possession of a shotgun.</t>
  </si>
  <si>
    <t>.</t>
  </si>
  <si>
    <t>https://www.pilotonline.com/news/article_ba9286f7-0afe-549f-a384-09b8b2e3296d.html; https://www.cnn.com/2007/US/04/19/gun.laws/index.html; https://www.nytimes.com/2007/04/20/us/20cnd-guns.html</t>
  </si>
  <si>
    <t>Leeds took a gun from the desk drawer. Ikola said there was some foundation for Leeds’ beliefs, as Robert Leeds kept two loaded guns in his office because he had been threatened by a member of a Mexican drug cartel. Leeds used one of those guns during the rampage.</t>
  </si>
  <si>
    <t>https://caselaw.findlaw.com/ca-court-of-appeal/1714165.html; https://santamariatimes.com/news/local/son-of-yard-s-owner-held-without-bail-in-4-deaths/article_4db6a276-1be1-55ee-8267-b6444e38329c.html; https://www.nbcnews.com/id/wbna23699429#.Wg3mgbSpn58; https://santamariatimes.com/news/local/crime-and-courts/defense-leeds-believed-victims-were-mexican-mafia/article_3d363cea-8859-11e1-bf9a-0019bb2963f4.html</t>
  </si>
  <si>
    <t>https://www.nbclosangeles.com/news/local/murder-charges-seal-beach-killer-shooting-scott-evans-dekraii-2/2105027/; https://www.nbclosangeles.com/news/local/Seal-Beach-Shooting-Suspect-Suffered-from-PSTD-131817403.html</t>
  </si>
  <si>
    <t>Dekraai legally owner the three guns -- a Springfield 9mm pistol, Smith &amp; Wesson .44 Magnum and an HK .45 caliber -- seized by police, said Seal Beach Acting Police Chief Tim Olson. On at least one prior occasion, police were sent to Dekraai's house because he called 911 and threatened to kill himself or someone else. Dekraai was prohibited from having firearms, according to court documents.</t>
  </si>
  <si>
    <t>The gun belonged to the shooter’s father, who was himself under a permanent restraining order that prohibited him from possessing firearms under federal law. But the order had been issued in a Tribal Court and was not entered into the federal criminal background check database, so the man was able to pass a background check at a licensed gun dealer and acquire the gun.</t>
  </si>
  <si>
    <t>According to Abdulazeez’s friends, he purchased three guns on Armslist.com after returning from Jordan, including an AK-74, an AR-15, and a Saiga 12. They said he also owned 9mm and .22-caliber handguns. However, the website denied on Thursday that it was in the business of selling weapons, saying it instead offered “a free speech forum.” Reinhold said that some of the guns were obtained legally but others, it appeared, were not. The handgun was registered in his name, the source said. Officials believe the shotgun and AK-47-style gun were legally obtained, the source said.</t>
  </si>
  <si>
    <t>https://www.reuters.com/article/us-usa-tennessee-shooting-idUSKCN0PX2PP20150723; https://www.huffpost.com/entry/chattanooga-shooter-legal-guns_n_55a959efe4b0caf721b2cb17?guccounter=1&amp;guce_referrer=aHR0cHM6Ly93d3cuZ29vZ2xlLmNvbS8&amp;guce_referrer_sig=AQAAAAwCdVnBKIUFxEmHYKa8v7Rw5McEIaVO_PsSqkfebpNu7tUZuTg5h1IFaOLDFAqNqyVhAuJXaFsGbZRZ7uDhhz57_MX6t5fjqYs_SxtzJrVXloFrxbfQothgi8TsHLHAVsPx2D3xU8pg1MlZBrZlsaJbaXXfRPFvDcEsAolyVDef; https://www.cnn.com/2015/07/18/us/tennessee-naval-reserve-shooting/index.html</t>
  </si>
  <si>
    <t>1 (some obtained legally but others might be not)</t>
  </si>
  <si>
    <t>1 (some obtained legally; two purchased through a "straw buyer")</t>
  </si>
  <si>
    <t>Investigators believe that the young Army veteran who killed five police officers here Thursday had legally purchased the weapons he used either online or at a gun show, according to a law-enforcement official. Micah Johnson never balked at the $600 asking price for an AK-47 assault rifle. The buy was arranged via Facebook, and consummated in the parking lot of a Target.</t>
  </si>
  <si>
    <t>https://www.nydailynews.com/news/crime/dallas-shooter-micah-johnson-purchased-ak-47-facebook-article-1.2708860; https://www.nytimes.com/2016/07/10/us/dallas-quiet-after-police-shooting-but-protests-flare-elsewhere.html; https://www.wsj.com/articles/dallas-chief-david-brown-urges-protesters-to-join-police-force-1468273328</t>
  </si>
  <si>
    <t>1 (A federal judge previously found that the military branch was mostly at fault for the mass shooting because it didn’t report the gunman’s previous assault conviction to the FBI.)</t>
  </si>
  <si>
    <t>https://www.bbc.com/news/world-us-canada-43868840; https://www.tennessean.com/story/news/crime/2022/02/04/waffle-house-shooting-trial-travis-reinking-guilty-all-counts/6652481001/; https://www.cbsnews.com/chicago/news/waffle-house-shooting-father-charged-reinking/</t>
  </si>
  <si>
    <t>1 (The attacker's parents bought him a handgun.)</t>
  </si>
  <si>
    <t>The Norinco handgun was registered to the shooter. The man police say killed 11 people Saturday night in Monterey Park, Calif., used an unusual type of gun popular four decades ago that he legally purchased, according to law-enforcement officials with knowledge of the investigation.</t>
  </si>
  <si>
    <t>https://www.reuters.com/world/us/what-guns-were-used-attack-lunar-new-year-party-california-2023-01-24/; https://www.wsj.com/livecoverage/monterey-park-shooting-los-angeles-california/card/monterey-park-shooter-legally-purchased-semiautomatic-weapon-0U4mb1NnDVdk9EdX37KV</t>
  </si>
  <si>
    <t>Carriker’s motive remained under investigation, as did how he obtained his weapon, which he did not legally possess, authorities said at a news conference several hours after Carriker’s arraignment in court Wednesday. He was convicted in 2005 of a misdemeanor gun charge, which should have prevented him from legally buying firearms. He faces a host of charges, including first-degree murder, attempted murder, aggravated assault, and illegal gun possession.</t>
  </si>
  <si>
    <t>Authorities recovered a multitude of weapons during their search for Card and believe he had legally purchased his guns, including those recovered in his car and near his body, said Jim Ferguson, the special agent in charge of the Boston office of the Bureau of Alcohol, Tobacco, Firearms and Explosives. He declined to provide specific details about the guns, including their make and model, and wouldn’t say exactly how many were found. Three months before the deadly shooting rampage in Lewiston, Maine, leaders of the gunman's Army Reserve unit said he was "behaving erratically," and the Army decided he shouldn't have a weapon, handle ammunition or "participate in live fire activity," according to an Army spokesperson. He claimed that the commander said they were trying to get treatment for the (reservist) and that his brother would try to "secure any firearms" that the reservist had access to. The alert to other law enforcement agencies to locate the person in question was canceled on October 18 — one week before the mass shooting.</t>
  </si>
  <si>
    <t>1 (Army decided Maine shooting gunman Robert Card shouldn't have a weapon after erratic behavior in July.)</t>
  </si>
  <si>
    <t>1 (The attacker's mother bought him a handgun.)</t>
  </si>
  <si>
    <t>1 (Mr. Baker should have turned over the firearms after his felony arrest in 1995.)</t>
  </si>
  <si>
    <t>1 (The shooter should have been barred from buying a gun because he had admitted to possessing drugs, but the F.B.I. examiner conducting the required background check failed to obtain the police report from the February incident.)</t>
  </si>
  <si>
    <t>1 (Under federal law, the shooter should have been prohibited from purchasing a gun after a Virginia court declared him to be a danger to himself in late 2005 and sent him for psychiatric treatment.)</t>
  </si>
  <si>
    <t>an AR-15-style rifle</t>
  </si>
  <si>
    <t>the AR-15-style weapon and a handgun</t>
  </si>
  <si>
    <t>Sources say Carriker, who was wearing a bulletproof vest, owned the ghost guns used in this mass shooting. The AR-style rifle and 9 mm handgun found in Carriker's possession were privately made weapons known as ghost guns. The firearms didn't have any markings and are not traceable. Prosecutors said the ghost gun was not fired during the shooting, and that a handgun and ammunition were found during the search of Mr. Carriker’s home. Mr. Carriker did not have a license to possess guns, prosecutors said.</t>
  </si>
  <si>
    <t>Carriker trudged more than three blocks across 56th Street, from Springfield to Greenway Avenues, firing dozens of shots along the way. Between Springfield and Chester alone, he fired more than 40 shots, shooting anything in sight.</t>
  </si>
  <si>
    <t>https://6abc.com/philadelphia-mass-shooter-identity-suspect-kimbrady-carriker-shooting-july-2023/13463565/; https://www.inquirer.com/news/philadelphia-mass-shooting-kimbrady-carriker-motive-murder-20230705.html; https://www.inquirer.com/news/philadelphia-mass-shooting-kimbrady-carriker-motive-murder-20230705.html</t>
  </si>
  <si>
    <t>He was still able to maintain access to a high-capacity rifle — a weapon police say he used in Wednesday’s killing spree.</t>
  </si>
  <si>
    <t>a semi-automatic Ruger AR-10 style rifle, a Smith &amp; Wesson handgun, and a Smith &amp; Wesson AR-15 style rifle</t>
  </si>
  <si>
    <t>https://apnews.com/article/maine-mass-shooting-lewiston-a13d50cfcda2d7ce19e7bfb1b64a5cb3; https://www.cbsnews.com/news/maine-shooting-robert-card-police-check-army/; https://www.wcvb.com/article/documents-reveal-information-about-maine-shooting-suspect-robert-cards-life-before-rampage/45669530#; https://www.pressherald.com/2023/10/30/state-police-identify-1-of-3-guns-linked-to-lewiston-shootings/; https://themessenger.com/news/maine-mass-shooting-ruger-sfar-308-battle-rifle</t>
  </si>
  <si>
    <t>https://www.nbcnews.com/news/us-news/know-victims-deadly-philadelphia-shooting-rcna92575; https://6abc.com/mass-shooting-philadlephia-grieving-family-gun-violence-kimbrady-carriker/13465532/</t>
  </si>
  <si>
    <t>Tricia C. Asselin, 53; Peyton Brewer-Ross, 40; William Frank Brackett, 48; Thomas Ryan Conrad, 34; Michael R. Deslauriers II, 51; Maxx A. Hathaway, 35; Bryan M. MacFarlane, 41; Keith D. Macneir, 64; Ronald G. Morin, 55; Joshua A. Seal, 36; Arthur Fred Strout, 42; Stephen M. Vozzella, 45; Lucille M. Violette, 73; Robert E. Violette, 76; Joseph Lawrence Walker, 57; Jason Adam Walker, 51; William A. Young, 44; Aaron Young, 14</t>
  </si>
  <si>
    <t>https://www.wmtw.com/article/victims-lewiston-maine-mass-shootings/45656677#</t>
  </si>
  <si>
    <t>displayed signs of mental health issues and “abnormal behavior” prior to the massacre</t>
  </si>
  <si>
    <t>https://nypost.com/2023/07/06/accused-philly-shooter-kimbrady-carriker-had-indications-of-mental-health-issues-prosecutors/</t>
  </si>
  <si>
    <t>https://abcnews.go.com/US/alleged-maine-gunman-displayed-glaring-mental-health-signals/story?id=104500818</t>
  </si>
  <si>
    <t>According to the email Card was taken to Four Winds Psychiatric Hospital in Katonah, NY for treatment and evaluation in mid-July and was released after 14 days. Alleged Maine gunman displayed glaring mental health signals, threatening and violent behavior, in months leading up to shooting.</t>
  </si>
  <si>
    <t>https://www.newsweek.com/robert-card-military-background-maine-mass-shooting-1838476</t>
  </si>
  <si>
    <t>Sgt. 1st Class Robert R. Card II is a Petroleum Supply Specialist in the Army Reserve, enlisting in December 2002. He has no combat deployments. His awards include the Army Achievement Medal, Army Reserve Component Achievement Medal x2, Humanitarian Service Medal, National Defense Service Medal and Army Service Ribbon.</t>
  </si>
  <si>
    <t>The mother of the Nashville school shooter who killed six people — including three 9-year-olds — appeared to be a gun control activist who once urged friends on Facebook to sign a petition calling for keeping firearms out of schools. Three pages from the Nashville Covenant School shooter’s diary reveal that the attacker was a left winger who hated whites.</t>
  </si>
  <si>
    <t>https://www.dailymail.co.uk/news/article-11912163/Nashville-school-shooter-Audrey-Hales-parents-accept-gay-trans.html; https://nypost.com/2023/03/27/mother-of-nashville-school-shooter-audrey-hale-shared-several-gun-control-posts-on-social-media/; https://crimeresearch.org/2023/11/nashville-school-covenant-shooter-death-day-diary-discusses-how-she-wanna-kill-all-you-little-crackers-with-your-white-privlages/</t>
  </si>
  <si>
    <t>https://www.the-independent.com/news/world/americas/crime/kimbrady-carriker-philadelphia-mass-shooting-grandmother-b2369983.html</t>
  </si>
  <si>
    <t>On his since-deleted Facebook page, Carriker posted messages in support of Black Lives Matter as the United States went through a racial reckoning after the murder of George Floyd by Minneapolis police officers in 2020, according to the Daily Mail. A review of the account by Vice News showed he posted repeatedly about gun rights, his support for former president Donald Trump, and contempt for President Joe Biden. His grandmother described him as “very political” and someone who held staunchly anti-government views.</t>
  </si>
  <si>
    <t>https://www.the-independent.com/news/world/americas/crime/kimbrady-carriker-philadelphia-mass-shooting-grandmother-b2369983.html; https://www.inquirer.com/news/philadelphia-mass-shooting-kimbrady-carriker-motive-murder-20230705.html; https://www.inquirer.com/news/kimbrady-carriker-philadelphia-mass-shooter-gender-criminal-record-extremism-20230705.html</t>
  </si>
  <si>
    <t>The suspect showed an interest in right-wing pundits and politics on X, formerly Twitter, before his account was deleted by the company.
He liked posts from Elon Musk, Donald Trump Jr, Tucker Carlson and Jordan Peterson. He appeared to focus on content that expressed anti-trans views, as well as on gun rights, the coronavirus and the economy.
Liking a post does not necessarily signify that he agreed with the content, and there is no indication that it was a political attack.</t>
  </si>
  <si>
    <t>https://www.independent.co.uk/news/world/americas/robert-card-maine-shooting-suspect-who-b2441589.html; https://www.marca.com/en/lifestyle/us-news/2023/10/26/653a5817ca4741562c8b45b9.html</t>
  </si>
  <si>
    <t>Winder</t>
  </si>
  <si>
    <t>Colt Gray</t>
  </si>
  <si>
    <t>an AR-style platform rifle</t>
  </si>
  <si>
    <t>https://www.washingtonpost.com/nation/2024/09/05/suspected-shooter-georgia-school-shooting-apalachee-high/</t>
  </si>
  <si>
    <t>https://www.nbcnews.com/news/us-news/suspect-custody-school-district-atlanta-put-lockdown-reports-campus-th-rcna169562</t>
  </si>
  <si>
    <t>Fordyce</t>
  </si>
  <si>
    <t>Rhanni Davis</t>
  </si>
  <si>
    <t>Forest Park</t>
  </si>
  <si>
    <t>Travis Eugene Posey</t>
  </si>
  <si>
    <t>Pater said Davis did not have a valid firearms permit or Firearm Owners Identification card, or a valid concealed carry license at the time of the shooting, and that the investigation remains ongoing. In addition to the private security guard license, known in Illinois as a Permanent Employee Registration Card (PERC), this individual also had a Firearm Control Card and Firearms Instructor Card.</t>
  </si>
  <si>
    <t>a 9mm Glock 43 with six rounds</t>
  </si>
  <si>
    <t>The suspect wore a mask when he got on a Blue Line train and shot and killed four people. The suspect did not seem to know any of the victims, who all appeared to be sleeping while riding the train. Police also said it did not appear that the shooter tried to rob the victims and that the attack was completely random.</t>
  </si>
  <si>
    <t>aboard a Chicago Transit Authority (CTA) Blue Line train</t>
  </si>
  <si>
    <t>Davis has been reported as using alternating gender identifiers, including culturally feminine names as well as culturally masculine names.</t>
  </si>
  <si>
    <t>https://chicago.suntimes.com/crime/2024/09/03/blue-line-shooting-suspect-charges-cta-forest-park-l-train</t>
  </si>
  <si>
    <t>The gun was a 9mm Glock 43 with six rounds. Investigators said Davis was a forensic match to the six shell casings found across two cars at the Blue Line Forest Park stop.</t>
  </si>
  <si>
    <t>https://abc7chicago.com/post/forest-park-cta-blue-line-shooting-what-know-suspect-rhanni-davis-criminal-history-goes-back-10-years/15264920/; https://bearingarms.com/camedwards/2024/09/25/illinois-ags-office-just-made-a-huge-mistake-in-defense-of-carry-ban-on-public-transportation-n1226359</t>
  </si>
  <si>
    <t>Prosecutors allege he was the gunman who killed 28-year-old Simeon Bihesi, 30-year-old Adrian Collins, 64-year-old Margaret Miller and an unidentified 52-year-old man.</t>
  </si>
  <si>
    <t>https://www.cnn.com/2024/09/03/us/chicago-train-shooting-tuesday/index.html</t>
  </si>
  <si>
    <t>https://www.foxnews.com/us/chicago-man-charged-random-shooting-deaths-sleeping-transit-passengers</t>
  </si>
  <si>
    <t>Four people lost their lives: math teachers 39-year-old Richard Aspinwall and 53-year-old Cristina Irimie and 14-year-old students Christian Angulo and Mason Schermerhorn.</t>
  </si>
  <si>
    <t>https://www.wsbtv.com/news/local/barrow-county/apalachee-school-shooting-accused-shooter-says-dfcs-records-have-relevant-information-his-case/QT2KHJACVRAYHLX4ISR2ZE2DEE/</t>
  </si>
  <si>
    <t>His parents went through a bitter separation and custody dispute in recent years.</t>
  </si>
  <si>
    <t>https://www.cnn.com/2024/09/05/us/colt-gray-suspect-georgia-shooter/index.html</t>
  </si>
  <si>
    <t>School (Apalachee High School)</t>
  </si>
  <si>
    <t>The same month, however, law enforcement agents were investigating 13-year-old Colt Gray in connection with a school shooting threat. Investigators with the Jackson County Sheriff’s Office interviewed Colt and his father about a threat on the online chat platform Discord to commit a school shooting, documents obtained through a public records request show. Colt Gray denied making the threat, an investigation report said. A Discord spokesperson told CNN on Wednesday that the platform removed an account “believed to be associated with” Gray in May 2023 for violating Discord’s policy against extremism.</t>
  </si>
  <si>
    <t>The suspect, 14-year-old Colt Gray, allegedly shot eleven people at Apalachee High School. Two students and two teachers were killed, while nine others were injured, seven by gunfire.</t>
  </si>
  <si>
    <t>https://nypost.com/2024/09/10/us-news/georgia-shooting-suspect-colt-grays-dad-bought-ar-15-to-toughen-him-up-relative/; https://nypost.com/2024/09/21/us-news/christian-angulo-teen-killed-in-georgia-high-school-shooting-laid-to-rest/</t>
  </si>
  <si>
    <t>https://www.cnn.com/2024/09/05/us/colt-gray-suspect-georgia-shooter/index.html; https://www.washingtonpost.com/nation/2024/09/05/suspected-shooter-georgia-school-shooting-apalachee-high/</t>
  </si>
  <si>
    <t>He “starts with the therapist tomorrow,” his grandmother wrote in a text message one week before he opened fire on fellow students.</t>
  </si>
  <si>
    <t>The rifle used in the Apalachee High School shooting was purchased legally for Colt Gray by his father, Barrow County sheriff says. He allegedly purchased the firearm used in the shooting as a Christmas gift for his son, despite the FBI visiting him and telling him about his son's threats.</t>
  </si>
  <si>
    <t xml:space="preserve">A federal law enforcement source informed FOX 5 that the father had purchased the rifle from Mike’s Gunroom, a store located approximately six miles from Apalachee High School and five miles from the Gray family’s residence. Colin Gray legally purchased the firearm following a background check, according to Sheriff Smith. While state law prohibits minors from possessing handguns, there are no age restrictions for owning rifles in Georgia. However, individuals under 18 are barred from purchasing rifles from stores. </t>
  </si>
  <si>
    <t>an AR-style platform rifle and a knife</t>
  </si>
  <si>
    <t>The father of a 14-year-old boy accused of killing four people at a high school in the US state of Georgia has been arrested and charged with murder. Colin Gray, 54, is facing four charges of involuntary manslaughter, two counts of second-degree murder and eight of cruelty to children.</t>
  </si>
  <si>
    <t>The shooter turned to a nearby classroom and opened fire, “and you hear about 10 to 15 rounds back-to-back,” Lyela said.</t>
  </si>
  <si>
    <t>https://www.bbc.com/news/articles/c9wj0vyl8xko; https://www.independent.co.uk/news/world/americas/georgia-shooting-colt-gray-colin-father-school-updates-b2608125.html; https://www.fox5atlanta.com/news/rifle-used-apalachee-high-school-shooting-purchased-legally-father; https://www.cnn.com/2024/09/05/us/winder-georgia-shooting-apalachee-high-school/index.html</t>
  </si>
  <si>
    <t>at the Mad Butcher supermarket</t>
  </si>
  <si>
    <t>The suspect opened fire at the Mad Butcher in Fordyce on Friday, killing four people ranging in age from 23 to 81 years old and wounding nine others.</t>
  </si>
  <si>
    <t>The four people killed in the shooting were identified by police as: 23-year-old Callie Weems, 50-year-old Roy Sturgis, 62-year-old Shirley Taylor, and 81-year-old Ellen Shrum.</t>
  </si>
  <si>
    <t>https://abc7ny.com/post/fordyce-arkansas-shooting-4th-victim-alleged-mad-butcher-shooter-travis-eugene-posey-dies-9-wounded/14992308/</t>
  </si>
  <si>
    <t>His father passed away in 2021</t>
  </si>
  <si>
    <t>https://www.kark.com/crime/who-is-travis-posey-look-into-the-fordyce-mass-shooting-suspects-background/</t>
  </si>
  <si>
    <t>According to ASP, the suspect has a limited criminal history, and they are not aware of any previous mental health issues to note.</t>
  </si>
  <si>
    <t>https://katv.com/news/local/asp-releases-new-details-on-mass-shooting-at-fordyce-grocery-store-travis-posey-arkansas-mass-shooting; https://www.nytimes.com/2024/06/23/us/fordyce-arkansas-shooting-grocery-store.html</t>
  </si>
  <si>
    <t>Posey on Friday carried a 12-gauge shotgun, a pistol and a bandolier with dozens of extra shotgun rounds, authorities said. He fired most, if not all, of the rounds using the shotgun, opening fire at people in the parking lot before entering the store and firing “indiscriminately” at customers and employees, police said.</t>
  </si>
  <si>
    <t>a 12-gauge shotgun, a pistol and a bandolier with dozens of extra shotgun rounds</t>
  </si>
  <si>
    <t>a shotgun and a handgun</t>
  </si>
  <si>
    <t>https://apnews.com/article/shooting-fordyce-mad-butcher-grocery-store-arkansas-925ed00ca724b5349ebc7c00a184f618; https://www.nwaonline.com/news/2024/oct/11/february-trial-date-set-for-accused-gunman-in/</t>
  </si>
  <si>
    <t>The 39-year-old mother said she heard about nine or ten rounds before making it into the icy shelter.</t>
  </si>
  <si>
    <r>
      <rPr>
        <sz val="10"/>
        <rFont val="Calibri (Body)"/>
      </rPr>
      <t>0 (stepfather)</t>
    </r>
    <r>
      <rPr>
        <sz val="10"/>
        <rFont val="Calibri"/>
        <family val="2"/>
        <scheme val="minor"/>
      </rPr>
      <t>; 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</si>
</sst>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2"/>
      <color theme="1"/>
      <name val="Calibri"/>
      <family val="2"/>
      <scheme val="minor"/>
    </font>
    <font>
      <sz val="12"/>
      <color theme="1"/>
      <name val="Calibri"/>
      <family val="2"/>
      <scheme val="minor"/>
    </font>
    <font>
      <u/>
      <sz val="12"/>
      <color theme="10"/>
      <name val="Calibri"/>
      <family val="2"/>
      <scheme val="minor"/>
    </font>
    <font>
      <sz val="10"/>
      <name val="Calibri"/>
      <family val="2"/>
      <scheme val="minor"/>
    </font>
    <font>
      <b/>
      <sz val="10"/>
      <name val="Calibri"/>
      <family val="2"/>
      <scheme val="minor"/>
    </font>
    <font>
      <sz val="10"/>
      <name val="Calibri (Body)"/>
    </font>
    <font>
      <u/>
      <sz val="12"/>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6">
    <xf numFmtId="0" fontId="0" fillId="0" borderId="0" xfId="0"/>
    <xf numFmtId="0" fontId="3" fillId="0" borderId="0" xfId="0" applyFont="1" applyFill="1"/>
    <xf numFmtId="0" fontId="4" fillId="0" borderId="0" xfId="0" applyFont="1" applyFill="1" applyAlignment="1">
      <alignment horizontal="center" vertical="center" wrapText="1"/>
    </xf>
    <xf numFmtId="164" fontId="4" fillId="0" borderId="0" xfId="1" applyNumberFormat="1" applyFont="1" applyFill="1" applyBorder="1" applyAlignment="1">
      <alignment horizontal="center" vertical="center" wrapText="1"/>
    </xf>
    <xf numFmtId="0" fontId="4" fillId="0" borderId="0" xfId="1" applyNumberFormat="1" applyFont="1" applyFill="1" applyBorder="1" applyAlignment="1">
      <alignment horizontal="center" vertical="center" wrapText="1"/>
    </xf>
    <xf numFmtId="0" fontId="3" fillId="0" borderId="0" xfId="0" applyFont="1" applyFill="1" applyAlignment="1">
      <alignment horizontal="left"/>
    </xf>
    <xf numFmtId="0" fontId="3" fillId="0" borderId="0" xfId="0" applyFont="1" applyFill="1" applyAlignment="1">
      <alignment horizontal="right"/>
    </xf>
    <xf numFmtId="0" fontId="3" fillId="0" borderId="0" xfId="0" applyFont="1" applyFill="1" applyAlignment="1">
      <alignment horizontal="center"/>
    </xf>
    <xf numFmtId="164" fontId="3" fillId="0" borderId="0" xfId="1" applyNumberFormat="1" applyFont="1" applyFill="1" applyBorder="1"/>
    <xf numFmtId="0" fontId="3" fillId="0" borderId="0" xfId="1" applyNumberFormat="1" applyFont="1" applyFill="1" applyBorder="1" applyAlignment="1">
      <alignment horizontal="right"/>
    </xf>
    <xf numFmtId="0" fontId="3" fillId="0" borderId="0" xfId="1" applyNumberFormat="1" applyFont="1" applyFill="1" applyBorder="1"/>
    <xf numFmtId="0" fontId="6" fillId="0" borderId="0" xfId="2" applyFont="1" applyFill="1" applyBorder="1"/>
    <xf numFmtId="0" fontId="3" fillId="0" borderId="0" xfId="0" applyFont="1" applyFill="1" applyAlignment="1">
      <alignment wrapText="1"/>
    </xf>
    <xf numFmtId="0" fontId="4" fillId="0" borderId="0" xfId="0" applyFont="1" applyFill="1"/>
    <xf numFmtId="0" fontId="3" fillId="0" borderId="0" xfId="1" applyNumberFormat="1" applyFont="1" applyFill="1" applyBorder="1" applyAlignment="1"/>
    <xf numFmtId="0" fontId="3" fillId="0" borderId="0" xfId="0" applyFont="1" applyFill="1" applyAlignment="1">
      <alignment vertic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hippewa.com/news/chai-soua-vang-s-relatives-remember-him-as-role-model/article_d65bdac2-55b2-5422-b9ee-7b8530dac0b9.html" TargetMode="External"/><Relationship Id="rId299" Type="http://schemas.openxmlformats.org/officeDocument/2006/relationships/hyperlink" Target="https://www.washingtonpost.com/nation/2022/05/25/uvalde-texas-school-shooting-gunman/" TargetMode="External"/><Relationship Id="rId21" Type="http://schemas.openxmlformats.org/officeDocument/2006/relationships/hyperlink" Target="https://schoolshooters.info/sites/default/files/shooters_myth_stable_home_1.15.pdf" TargetMode="External"/><Relationship Id="rId63" Type="http://schemas.openxmlformats.org/officeDocument/2006/relationships/hyperlink" Target="https://www.ocregister.com/2011/10/14/boat-accident-haunted-seal-beach-shooting-suspect/" TargetMode="External"/><Relationship Id="rId159" Type="http://schemas.openxmlformats.org/officeDocument/2006/relationships/hyperlink" Target="https://www.palmbeachpost.com/news/omar-mateen-used-steroids-for-years-didn-have-hiv-autopsy-finds/b2tXlB58VaVhfEILg3V0XK/" TargetMode="External"/><Relationship Id="rId324" Type="http://schemas.openxmlformats.org/officeDocument/2006/relationships/hyperlink" Target="https://www.latimes.com/news/la-na-mallnote8dec08-story.html" TargetMode="External"/><Relationship Id="rId366" Type="http://schemas.openxmlformats.org/officeDocument/2006/relationships/hyperlink" Target="https://www.theatlantic.com/national/archive/2013/04/mass-shootings-background-checks-charts/316412/" TargetMode="External"/><Relationship Id="rId170" Type="http://schemas.openxmlformats.org/officeDocument/2006/relationships/hyperlink" Target="https://www.nytimes.com/2012/12/16/nyregion/friends-of-gunmans-mother-his-first-victim-recall-her-as-generous.html" TargetMode="External"/><Relationship Id="rId226" Type="http://schemas.openxmlformats.org/officeDocument/2006/relationships/hyperlink" Target="https://time.com/5326056/capital-gazette-shooter-jarrod-w-ramos/" TargetMode="External"/><Relationship Id="rId433" Type="http://schemas.openxmlformats.org/officeDocument/2006/relationships/hyperlink" Target="https://www.newschannel5.com/news/travis-reinking-wrote-he-was-being-hacked-possibly-delusional-in-letters-to-taylor-swift-oprah" TargetMode="External"/><Relationship Id="rId268" Type="http://schemas.openxmlformats.org/officeDocument/2006/relationships/hyperlink" Target="https://www.capecodtimes.com/story/news/2003/07/09/lockheed-worker-kills-five/50956467007/" TargetMode="External"/><Relationship Id="rId32" Type="http://schemas.openxmlformats.org/officeDocument/2006/relationships/hyperlink" Target="https://www.washingtonpost.com/nation/2019/08/04/el-paso-shooting-victims/" TargetMode="External"/><Relationship Id="rId74" Type="http://schemas.openxmlformats.org/officeDocument/2006/relationships/hyperlink" Target="https://www.washingtonpost.com/world/national-security/gunman-in-marine-slayings-described-life-as-prison-days-before-rampage/2015/07/17/86d1f988-2c67-11e5-a250-42bd812efc09_story.html" TargetMode="External"/><Relationship Id="rId128" Type="http://schemas.openxmlformats.org/officeDocument/2006/relationships/hyperlink" Target="https://www.seattleweekly.com/news/epilogue-to-a-tragedy/" TargetMode="External"/><Relationship Id="rId335" Type="http://schemas.openxmlformats.org/officeDocument/2006/relationships/hyperlink" Target="https://www.cnn.com/2013/09/17/us/dc-navy-yard-victims/index.html" TargetMode="External"/><Relationship Id="rId377" Type="http://schemas.openxmlformats.org/officeDocument/2006/relationships/hyperlink" Target="https://www.nytimes.com/2009/04/12/nyregion/12binghamton.html" TargetMode="External"/><Relationship Id="rId5" Type="http://schemas.openxmlformats.org/officeDocument/2006/relationships/hyperlink" Target="https://en.wikipedia.org/wiki/Virginia_Beach_shooting" TargetMode="External"/><Relationship Id="rId181" Type="http://schemas.openxmlformats.org/officeDocument/2006/relationships/hyperlink" Target="https://www.reviewjournal.com/local/the-strip/las-vegas-strip-shooter-prescribed-anti-anxiety-drug-in-june/" TargetMode="External"/><Relationship Id="rId237" Type="http://schemas.openxmlformats.org/officeDocument/2006/relationships/hyperlink" Target="https://web.archive.org/web/20030831232824/http:/www.reviewjournal.com/lvrj_home/2000/Jan-08-Sat-2000/news/12709478.html" TargetMode="External"/><Relationship Id="rId402" Type="http://schemas.openxmlformats.org/officeDocument/2006/relationships/hyperlink" Target="https://www.dailybreeze.com/2011/10/15/alleged-seal-beach-shooter-was-filled-with-anger/" TargetMode="External"/><Relationship Id="rId279" Type="http://schemas.openxmlformats.org/officeDocument/2006/relationships/hyperlink" Target="https://www.vbgov.com/government/departments/city-auditors-office/Documents/Hillard%20Heintze%20Final%20Report%20for%20Virginia%20Beach%2011-13-2019.pdf" TargetMode="External"/><Relationship Id="rId444" Type="http://schemas.openxmlformats.org/officeDocument/2006/relationships/hyperlink" Target="https://abc7chicago.com/post/forest-park-cta-blue-line-shooting-what-know-suspect-rhanni-davis-criminal-history-goes-back-10-years/15264920/" TargetMode="External"/><Relationship Id="rId43" Type="http://schemas.openxmlformats.org/officeDocument/2006/relationships/hyperlink" Target="https://murderpedia.org/male.G/g/gale-nathan.htm" TargetMode="External"/><Relationship Id="rId139" Type="http://schemas.openxmlformats.org/officeDocument/2006/relationships/hyperlink" Target="https://www.lakeexpo.com/news/top_stories/thornton-used-stolen-gun-in-kirkwood-killings/article_59696954-4d4c-5052-91c6-ac18d02a2e27.html" TargetMode="External"/><Relationship Id="rId290" Type="http://schemas.openxmlformats.org/officeDocument/2006/relationships/hyperlink" Target="https://www.mercurynews.com/2021/09/24/osborne-denies-seeing-bodies-in-the-mercedes-followed-son-for-7-hours-no-questions-asked-charges-say/" TargetMode="External"/><Relationship Id="rId304" Type="http://schemas.openxmlformats.org/officeDocument/2006/relationships/hyperlink" Target="https://criminalminds.fandom.com/wiki/Byran_Uyesugi?file=Xeroxvictims.jpg" TargetMode="External"/><Relationship Id="rId346" Type="http://schemas.openxmlformats.org/officeDocument/2006/relationships/hyperlink" Target="https://www.dailymail.co.uk/news/article-2807773/PICTURED-Two-girls-14-fighting-lives-high-school-gunman-opened-fire-cafeteria.html" TargetMode="External"/><Relationship Id="rId388" Type="http://schemas.openxmlformats.org/officeDocument/2006/relationships/hyperlink" Target="https://www.theguardian.com/us-news/2022/nov/23/multiple-deaths-after-shooting-at-walmart-in-chesapeake-virginia" TargetMode="External"/><Relationship Id="rId85" Type="http://schemas.openxmlformats.org/officeDocument/2006/relationships/hyperlink" Target="https://en.wikipedia.org/wiki/Orlando_factory_shooting" TargetMode="External"/><Relationship Id="rId150" Type="http://schemas.openxmlformats.org/officeDocument/2006/relationships/hyperlink" Target="https://books.google.com/books?id=31tlaLxlVEsC&amp;pg=PA17602&amp;lpg=PA17602&amp;dq=gerardo+regalado+Concealed+Handgun&amp;source=bl&amp;ots=mUDlesAkV6&amp;sig=ACfU3U39O2SceC8WJw0hwfD-l8JS59FUdQ&amp;hl=en&amp;sa=X&amp;ved=2ahUKEwi_h87i0vXlAhUj1VkKHUqsCNcQ6AEwBXoECAoQAQ" TargetMode="External"/><Relationship Id="rId192" Type="http://schemas.openxmlformats.org/officeDocument/2006/relationships/hyperlink" Target="https://www.clickorlando.com/news/2017/08/11/fiamma-shooter-legally-intoxicated-when-he-killed-5-coworkers-autopsy-shows/" TargetMode="External"/><Relationship Id="rId206" Type="http://schemas.openxmlformats.org/officeDocument/2006/relationships/hyperlink" Target="https://abcnews.go.com/US/suspected-virginia-beach-gunman-resigned-personal-reasons-massacre/story?id=63449625" TargetMode="External"/><Relationship Id="rId413" Type="http://schemas.openxmlformats.org/officeDocument/2006/relationships/hyperlink" Target="https://www.cleveland.com/news/2022/05/buffalo-suspect-lonely-isolated-and-a-sign-of-trouble.html" TargetMode="External"/><Relationship Id="rId248" Type="http://schemas.openxmlformats.org/officeDocument/2006/relationships/hyperlink" Target="https://en.wikipedia.org/wiki/2021_San_Jose_shooting" TargetMode="External"/><Relationship Id="rId12" Type="http://schemas.openxmlformats.org/officeDocument/2006/relationships/hyperlink" Target="https://www.wptv.com/news/state/accused-bank-shooter-zephen-xaver-fascinated-with-violence-ex-girlfriend-says" TargetMode="External"/><Relationship Id="rId108" Type="http://schemas.openxmlformats.org/officeDocument/2006/relationships/hyperlink" Target="http://archives.starbulletin.com/1999/11/02/news/story1.htmlhttp:/archives.starbulletin.com/1999/11/02/news/story1.html" TargetMode="External"/><Relationship Id="rId315" Type="http://schemas.openxmlformats.org/officeDocument/2006/relationships/hyperlink" Target="https://time.com/mass-shootings-victims/" TargetMode="External"/><Relationship Id="rId357" Type="http://schemas.openxmlformats.org/officeDocument/2006/relationships/hyperlink" Target="https://www.cbsnews.com/losangeles/news/1-year-anniversary-thousand-oaks-borderline-bar-shooting/;" TargetMode="External"/><Relationship Id="rId54" Type="http://schemas.openxmlformats.org/officeDocument/2006/relationships/hyperlink" Target="https://murderpedia.org/male.S/s/stewart-robert-kenneth.htm" TargetMode="External"/><Relationship Id="rId96" Type="http://schemas.openxmlformats.org/officeDocument/2006/relationships/hyperlink" Target="https://en.wikipedia.org/wiki/Virginia_Beach_shooting" TargetMode="External"/><Relationship Id="rId161" Type="http://schemas.openxmlformats.org/officeDocument/2006/relationships/hyperlink" Target="https://www.kolotv.com/home/headlines/New_Information_About_Guns_Used_in_IHOP_Shooting_131128698.html" TargetMode="External"/><Relationship Id="rId217" Type="http://schemas.openxmlformats.org/officeDocument/2006/relationships/hyperlink" Target="https://www.chicagotribune.com/nation-world/ct-nw-anthony-ferrill-milwaukee-moslon-coors-brewery-shooting-20200228-a2k5ewbaz5dythvae5p5esfr5q-story.html" TargetMode="External"/><Relationship Id="rId399" Type="http://schemas.openxmlformats.org/officeDocument/2006/relationships/hyperlink" Target="https://lancasteronline.com/news/mother-helps-care-for-child-her-son-grievously-wounded-at/article_e8c08090-af9e-53f5-bc1c-f4bf95ab55ab.html" TargetMode="External"/><Relationship Id="rId259" Type="http://schemas.openxmlformats.org/officeDocument/2006/relationships/hyperlink" Target="https://www.youtube.com/watch?v=AMqX3CaHsmU&amp;t=236s" TargetMode="External"/><Relationship Id="rId424" Type="http://schemas.openxmlformats.org/officeDocument/2006/relationships/hyperlink" Target="https://nypost.com/2022/07/06/robert-crimo-iiis-parents-offer-thoughts-and-prayers/" TargetMode="External"/><Relationship Id="rId23" Type="http://schemas.openxmlformats.org/officeDocument/2006/relationships/hyperlink" Target="https://www.nbcnews.com/news/us-news/dayton-police-still-don-t-know-if-gunman-targeted-sister-n1039236" TargetMode="External"/><Relationship Id="rId119" Type="http://schemas.openxmlformats.org/officeDocument/2006/relationships/hyperlink" Target="https://www.cbsnews.com/news/mom-of-concert-killer-he-was-sick/" TargetMode="External"/><Relationship Id="rId270" Type="http://schemas.openxmlformats.org/officeDocument/2006/relationships/hyperlink" Target="http://archive.boston.com/news/nation/articles/2012/02/23/police_id_gunman_4_victims_in_ga_spa_killing/" TargetMode="External"/><Relationship Id="rId326" Type="http://schemas.openxmlformats.org/officeDocument/2006/relationships/hyperlink" Target="https://www.nbcnews.com/id/wbna29199551" TargetMode="External"/><Relationship Id="rId65" Type="http://schemas.openxmlformats.org/officeDocument/2006/relationships/hyperlink" Target="https://www.oregonlive.com/pacific-northwest-news/2012/05/father_of_seattle_gunman_im_so.html" TargetMode="External"/><Relationship Id="rId130" Type="http://schemas.openxmlformats.org/officeDocument/2006/relationships/hyperlink" Target="https://www.nytimes.com/2006/10/03/us/04amishcnd.html" TargetMode="External"/><Relationship Id="rId368" Type="http://schemas.openxmlformats.org/officeDocument/2006/relationships/hyperlink" Target="https://images.procon.org/wp-content/uploads/sites/36/report-of-the-virginia-tech-review-panel-mental-health-history-of-seung-hui-cho.pdf" TargetMode="External"/><Relationship Id="rId172" Type="http://schemas.openxmlformats.org/officeDocument/2006/relationships/hyperlink" Target="https://www.nytimes.com/2015/07/11/us/background-check-flaw-let-dylann-roof-buy-gun-fbi-says.html" TargetMode="External"/><Relationship Id="rId228" Type="http://schemas.openxmlformats.org/officeDocument/2006/relationships/hyperlink" Target="https://www.baltimoresun.com/news/crime/bs-md-ramos-profile-20180705-story.html" TargetMode="External"/><Relationship Id="rId435" Type="http://schemas.openxmlformats.org/officeDocument/2006/relationships/hyperlink" Target="https://www.foxnews.com/us/nashville-shooter-audrey-hale-transgender-woman-opened-fire-covenant-school" TargetMode="External"/><Relationship Id="rId281" Type="http://schemas.openxmlformats.org/officeDocument/2006/relationships/hyperlink" Target="https://www.sandiegouniontribune.com/news/nation-world/story/2020-07-13/lawyer-el-paso-shooting-suspect-has-mental-disabilities" TargetMode="External"/><Relationship Id="rId337" Type="http://schemas.openxmlformats.org/officeDocument/2006/relationships/hyperlink" Target="https://www.kolotv.com/2021/09/04/10-years-after-ihop-shooting-victims-remembered/" TargetMode="External"/><Relationship Id="rId34" Type="http://schemas.openxmlformats.org/officeDocument/2006/relationships/hyperlink" Target="https://www.nytimes.com/1999/07/31/us/shootings-in-atlanta-the-overview-killer-confessed-in-a-letter-spiked-with-rage.html" TargetMode="External"/><Relationship Id="rId76" Type="http://schemas.openxmlformats.org/officeDocument/2006/relationships/hyperlink" Target="https://www.ibtimes.com/san-bernardino-suspect-syed-farooks-troubled-childhood-father-was-alcoholic-mother-2210359" TargetMode="External"/><Relationship Id="rId141" Type="http://schemas.openxmlformats.org/officeDocument/2006/relationships/hyperlink" Target="https://murderpedia.org/male.K/k/kazmierczak.htm" TargetMode="External"/><Relationship Id="rId379" Type="http://schemas.openxmlformats.org/officeDocument/2006/relationships/hyperlink" Target="https://caselaw.findlaw.com/ma-supreme-judicial-court/1448833.html" TargetMode="External"/><Relationship Id="rId7" Type="http://schemas.openxmlformats.org/officeDocument/2006/relationships/hyperlink" Target="https://www.npr.org/2019/02/16/695448140/illinois-gunman-opened-fire-when-he-learned-hed-lose-his-job-police-say" TargetMode="External"/><Relationship Id="rId183" Type="http://schemas.openxmlformats.org/officeDocument/2006/relationships/hyperlink" Target="https://www.seattletimes.com/seattle-news/gunman-a-life-full-of-rage-a-shocking-final-act/" TargetMode="External"/><Relationship Id="rId239" Type="http://schemas.openxmlformats.org/officeDocument/2006/relationships/hyperlink" Target="http://legacy.sandiegouniontribune.com/uniontrib/20040704/news_1n4shoot.html" TargetMode="External"/><Relationship Id="rId390" Type="http://schemas.openxmlformats.org/officeDocument/2006/relationships/hyperlink" Target="https://www.cnn.com/2018/05/22/us/texas-school-shooting-safe-storage-law/index.html" TargetMode="External"/><Relationship Id="rId404" Type="http://schemas.openxmlformats.org/officeDocument/2006/relationships/hyperlink" Target="https://www.nbcnews.com/news/us-news/james-holmes-parents-n399691" TargetMode="External"/><Relationship Id="rId250" Type="http://schemas.openxmlformats.org/officeDocument/2006/relationships/hyperlink" Target="https://www.sfchronicle.com/projects/2021/san-jose-rail-yard-shooting-diagrams/" TargetMode="External"/><Relationship Id="rId292" Type="http://schemas.openxmlformats.org/officeDocument/2006/relationships/hyperlink" Target="https://www.mercurynews.com/2021/09/24/osborne-denies-seeing-bodies-in-the-mercedes-followed-son-for-7-hours-no-questions-asked-charges-say/" TargetMode="External"/><Relationship Id="rId306" Type="http://schemas.openxmlformats.org/officeDocument/2006/relationships/hyperlink" Target="https://www.tampabay.com/archive/2002/04/18/he-killed-for-no-reason/" TargetMode="External"/><Relationship Id="rId45" Type="http://schemas.openxmlformats.org/officeDocument/2006/relationships/hyperlink" Target="https://murderpedia.org/male.R/r/ratzmann-terry.htm" TargetMode="External"/><Relationship Id="rId87" Type="http://schemas.openxmlformats.org/officeDocument/2006/relationships/hyperlink" Target="https://en.wikipedia.org/wiki/Sutherland_Springs_church_shooting" TargetMode="External"/><Relationship Id="rId110" Type="http://schemas.openxmlformats.org/officeDocument/2006/relationships/hyperlink" Target="https://www.nytimes.com/2001/01/14/us/gun-control-laws-concerning-the-mentally-ill-are-faulted.html" TargetMode="External"/><Relationship Id="rId348" Type="http://schemas.openxmlformats.org/officeDocument/2006/relationships/hyperlink" Target="https://abcnews.go.com/US/chattanooga-shooting-victims-include-iraq-afghanistan-veterans/story?id=32514237" TargetMode="External"/><Relationship Id="rId152" Type="http://schemas.openxmlformats.org/officeDocument/2006/relationships/hyperlink" Target="https://www.businessinsider.com/wade-michael-page-didnt-seem-suspicious-2012-8" TargetMode="External"/><Relationship Id="rId194" Type="http://schemas.openxmlformats.org/officeDocument/2006/relationships/hyperlink" Target="https://www.cnn.com/2018/04/23/us/travis-reinking-guns-trnd/index.html" TargetMode="External"/><Relationship Id="rId208" Type="http://schemas.openxmlformats.org/officeDocument/2006/relationships/hyperlink" Target="https://www.cincinnati.com/story/news/crime/crime-and-courts/2019/08/05/dayton-shooter-used-gun-may-have-exploited-atf-loophole/1920506001/" TargetMode="External"/><Relationship Id="rId415" Type="http://schemas.openxmlformats.org/officeDocument/2006/relationships/hyperlink" Target="https://www.oregonlive.com/nwheadlines/2009/12/the_maurice_clemmons_recap_opi.html" TargetMode="External"/><Relationship Id="rId261" Type="http://schemas.openxmlformats.org/officeDocument/2006/relationships/hyperlink" Target="https://www.nytimes.com/2022/05/15/nyregion/gunman-buffalo-shooting-suspect.html" TargetMode="External"/><Relationship Id="rId14" Type="http://schemas.openxmlformats.org/officeDocument/2006/relationships/hyperlink" Target="https://schoolshooters.info/sites/default/files/shooters_myth_stable_home_1.15.pdf" TargetMode="External"/><Relationship Id="rId56" Type="http://schemas.openxmlformats.org/officeDocument/2006/relationships/hyperlink" Target="https://murderpedia.org/male.C/c/clemmons-maurice.htm" TargetMode="External"/><Relationship Id="rId317" Type="http://schemas.openxmlformats.org/officeDocument/2006/relationships/hyperlink" Target="https://www.denverpost.com/2006/02/01/death-toll-at-8-in-rampage-by-former-postal-worker/" TargetMode="External"/><Relationship Id="rId359" Type="http://schemas.openxmlformats.org/officeDocument/2006/relationships/hyperlink" Target="https://www.news-leader.com/story/news/crime/2020/03/26/loved-ones-grieve-isolation-after-4-killed-springfield-kum-go/2914892001/" TargetMode="External"/><Relationship Id="rId98" Type="http://schemas.openxmlformats.org/officeDocument/2006/relationships/hyperlink" Target="https://murderpedia.org/male.B/b/beck-matthew.htm" TargetMode="External"/><Relationship Id="rId121" Type="http://schemas.openxmlformats.org/officeDocument/2006/relationships/hyperlink" Target="https://rationalwiki.org/wiki/Living_Church_of_God_shooting" TargetMode="External"/><Relationship Id="rId163" Type="http://schemas.openxmlformats.org/officeDocument/2006/relationships/hyperlink" Target="https://www.nbclosangeles.com/news/local/Seal-Beach-Shooting-Suspect-Suffered-from-PSTD-131817403.html" TargetMode="External"/><Relationship Id="rId219" Type="http://schemas.openxmlformats.org/officeDocument/2006/relationships/hyperlink" Target="https://www.kiro7.com/news/trending/ive-been-shot-audio-paints-frantic-picture-shooting-that-killed-missouri-officer-3-others/THC32OGO75BR7FLTMXL4VUFYFE/" TargetMode="External"/><Relationship Id="rId370" Type="http://schemas.openxmlformats.org/officeDocument/2006/relationships/hyperlink" Target="https://thesouthern.com/news/shooting-spree-lasted-minutes-gunman-kills-self-four-others/article_4c85727a-0b1a-5f24-8863-3a36e669ecc4.html" TargetMode="External"/><Relationship Id="rId426" Type="http://schemas.openxmlformats.org/officeDocument/2006/relationships/hyperlink" Target="https://www.courts.state.co.us/userfiles/file/Court_Probation/04th_Judicial_District/El_Paso/21CR3485/21CR3485%20-%20People%20v_%20Anderson%20Lee%20Aldrich_Redacted.pdf" TargetMode="External"/><Relationship Id="rId230" Type="http://schemas.openxmlformats.org/officeDocument/2006/relationships/hyperlink" Target="https://azdailysun.com/four-people-killed-in-idaho-bar-shooting-suspect-kills-self/article_163bed64-5202-50e8-99ea-95c04515ad99.html" TargetMode="External"/><Relationship Id="rId25" Type="http://schemas.openxmlformats.org/officeDocument/2006/relationships/hyperlink" Target="https://en.wikipedia.org/wiki/2019_El_Paso_shooting" TargetMode="External"/><Relationship Id="rId67" Type="http://schemas.openxmlformats.org/officeDocument/2006/relationships/hyperlink" Target="https://www.nbcnews.com/news/us-news/james-holmes-parents-n399691" TargetMode="External"/><Relationship Id="rId272" Type="http://schemas.openxmlformats.org/officeDocument/2006/relationships/hyperlink" Target="https://www.independent.co.uk/news/world/americas/crime/oxford-school-shooting-ethan-crumbley-terrorism-b1968245.html" TargetMode="External"/><Relationship Id="rId328" Type="http://schemas.openxmlformats.org/officeDocument/2006/relationships/hyperlink" Target="https://web.archive.org/web/20210224181422/https:/www.fayobserver.com/photogallery/NC/20190329/NEWS/329009991/PH/1" TargetMode="External"/><Relationship Id="rId132" Type="http://schemas.openxmlformats.org/officeDocument/2006/relationships/hyperlink" Target="https://www.ksl.com/article/1232158/several-people-charged-in-probe-of-guns-used-in-trolley-square-shooting" TargetMode="External"/><Relationship Id="rId174" Type="http://schemas.openxmlformats.org/officeDocument/2006/relationships/hyperlink" Target="https://www.thedenverchannel.com/news/local-news/texas-shooter-devin-kelley-bought-2-guns-at-colorado-springs-store-passed-background-checks" TargetMode="External"/><Relationship Id="rId381" Type="http://schemas.openxmlformats.org/officeDocument/2006/relationships/hyperlink" Target="https://www.nytimes.com/2012/04/04/us/oikos-university-gunman-lined-up-victims.html" TargetMode="External"/><Relationship Id="rId241" Type="http://schemas.openxmlformats.org/officeDocument/2006/relationships/hyperlink" Target="https://www.washingtonpost.com/lifestyle/style/wade-michael-page-was-steeped-in-neo-nazi-hate-music-movement/2012/08/07/b879451e-dfe8-11e1-a19c-fcfa365396c8_story.html" TargetMode="External"/><Relationship Id="rId437" Type="http://schemas.openxmlformats.org/officeDocument/2006/relationships/hyperlink" Target="https://www.metroweekly.com/2021/03/boulder-shooting-suspect-had-a-history-of-anti-lgbtq-comments/" TargetMode="External"/><Relationship Id="rId36" Type="http://schemas.openxmlformats.org/officeDocument/2006/relationships/hyperlink" Target="https://www.nytimes.com/1999/09/17/us/deaths-in-a-church-the-overview-an-angry-mystery-man-who-brought-death.html" TargetMode="External"/><Relationship Id="rId283" Type="http://schemas.openxmlformats.org/officeDocument/2006/relationships/hyperlink" Target="https://www.nytimes.com/2018/04/23/us/waffle-house-shooting-nashville.html" TargetMode="External"/><Relationship Id="rId339" Type="http://schemas.openxmlformats.org/officeDocument/2006/relationships/hyperlink" Target="https://www.ajc.com/news/local/business-dispute-gun-battle-eyed-norcross-shooting/eNxg6fRRc5MIcqE3SQyXLO/" TargetMode="External"/><Relationship Id="rId78" Type="http://schemas.openxmlformats.org/officeDocument/2006/relationships/hyperlink" Target="https://www.washingtonpost.com/national/troubled-quiet-macho-angry-the-volatile-life-of-omar-mateen/2016/06/17/15229250-34a6-11e6-8758-d58e76e11b12_story.html" TargetMode="External"/><Relationship Id="rId101" Type="http://schemas.openxmlformats.org/officeDocument/2006/relationships/hyperlink" Target="http://www.acolumbinesite.com/event/event1.php" TargetMode="External"/><Relationship Id="rId143" Type="http://schemas.openxmlformats.org/officeDocument/2006/relationships/hyperlink" Target="https://www.csgv.org/mass-shootings-by-good-guys/" TargetMode="External"/><Relationship Id="rId185" Type="http://schemas.openxmlformats.org/officeDocument/2006/relationships/hyperlink" Target="https://www.nbcnews.com/storyline/chattanooga-shooting/chattanooga-tennessee-shooter-mohammad-abdulazeez-history-drug-abuse-n394841" TargetMode="External"/><Relationship Id="rId350" Type="http://schemas.openxmlformats.org/officeDocument/2006/relationships/hyperlink" Target="https://www.seattletimes.com/seattle-news/law-justice/burlington-mall-shooting-victims-officially-identified/" TargetMode="External"/><Relationship Id="rId406" Type="http://schemas.openxmlformats.org/officeDocument/2006/relationships/hyperlink" Target="https://www.heraldnet.com/news/school-shooter-raised-in-tulalip-traditions-his-actions-defy-explanation/" TargetMode="External"/><Relationship Id="rId9" Type="http://schemas.openxmlformats.org/officeDocument/2006/relationships/hyperlink" Target="https://www.breitbart.com/politics/2019/02/16/illinois-shooting-occurred-in-gun-free-zone/" TargetMode="External"/><Relationship Id="rId210" Type="http://schemas.openxmlformats.org/officeDocument/2006/relationships/hyperlink" Target="https://www.pressreader.com/usa/richmond-times-dispatch/20190925/281526522778990" TargetMode="External"/><Relationship Id="rId392" Type="http://schemas.openxmlformats.org/officeDocument/2006/relationships/hyperlink" Target="https://www.cnn.com/2005/US/03/22/school.shooting/" TargetMode="External"/><Relationship Id="rId252" Type="http://schemas.openxmlformats.org/officeDocument/2006/relationships/hyperlink" Target="https://www.thenewstribune.com/news/local/crime/article255449171.html" TargetMode="External"/><Relationship Id="rId294" Type="http://schemas.openxmlformats.org/officeDocument/2006/relationships/hyperlink" Target="https://www.dailymail.co.uk/news/article-10264159/Brother-Ethan-Crumbley-says-never-exhibited-violent-tendencies.html" TargetMode="External"/><Relationship Id="rId308" Type="http://schemas.openxmlformats.org/officeDocument/2006/relationships/hyperlink" Target="https://www.latimes.com/archives/la-xpm-2002-mar-23-mn-34383-story.html" TargetMode="External"/><Relationship Id="rId47" Type="http://schemas.openxmlformats.org/officeDocument/2006/relationships/hyperlink" Target="https://lancasteronline.com/news/mother-helps-care-for-child-her-son-grievously-wounded-at/article_e8c08090-af9e-53f5-bc1c-f4bf95ab55ab.html" TargetMode="External"/><Relationship Id="rId89" Type="http://schemas.openxmlformats.org/officeDocument/2006/relationships/hyperlink" Target="https://en.wikipedia.org/wiki/Stoneman_Douglas_High_School_shooting" TargetMode="External"/><Relationship Id="rId112" Type="http://schemas.openxmlformats.org/officeDocument/2006/relationships/hyperlink" Target="https://www.washingtonpost.com/archive/politics/2001/02/07/ill-shooter-had-gun-owner-id-was-a-felon/51353d19-8945-4702-8292-13859bab3d10/" TargetMode="External"/><Relationship Id="rId154" Type="http://schemas.openxmlformats.org/officeDocument/2006/relationships/hyperlink" Target="https://www.nbcnews.com/healthmain/va-aaron-alexis-never-sought-mental-health-treatment-4B11199522" TargetMode="External"/><Relationship Id="rId361" Type="http://schemas.openxmlformats.org/officeDocument/2006/relationships/hyperlink" Target="https://www.pe.com/2021/04/02/suspect-in-orange-shooting-charged-with-4-murders-3-attempt-murders/" TargetMode="External"/><Relationship Id="rId196" Type="http://schemas.openxmlformats.org/officeDocument/2006/relationships/hyperlink" Target="https://www.thenationalherald.com/201504/dimitrios-pagourtzis-is-said-to-have-used-fathers-guns/" TargetMode="External"/><Relationship Id="rId417" Type="http://schemas.openxmlformats.org/officeDocument/2006/relationships/hyperlink" Target="https://www.newsnationnow.com/us-news/midwest/exclusive-stepsister-of-suspected-fedex-shooter-says-he-never-got-the-help-that-he-needed/" TargetMode="External"/><Relationship Id="rId16" Type="http://schemas.openxmlformats.org/officeDocument/2006/relationships/hyperlink" Target="https://schoolshooters.info/sites/default/files/shooters_myth_stable_home_1.15.pdf" TargetMode="External"/><Relationship Id="rId221" Type="http://schemas.openxmlformats.org/officeDocument/2006/relationships/hyperlink" Target="https://www.news-leader.com/story/news/crime/2020/04/08/springfield-kum-and-go-shooting-police-seize-ammo-shooter-apartment/2968217001/" TargetMode="External"/><Relationship Id="rId263" Type="http://schemas.openxmlformats.org/officeDocument/2006/relationships/hyperlink" Target="https://www.nytimes.com/live/2022/05/15/nyregion/shooting-buffalo-ny" TargetMode="External"/><Relationship Id="rId319" Type="http://schemas.openxmlformats.org/officeDocument/2006/relationships/hyperlink" Target="https://caselaw.findlaw.com/la-supreme-court/1546275.html" TargetMode="External"/><Relationship Id="rId58" Type="http://schemas.openxmlformats.org/officeDocument/2006/relationships/hyperlink" Target="https://en.wikipedia.org/wiki/2011_Tucson_shooting" TargetMode="External"/><Relationship Id="rId123" Type="http://schemas.openxmlformats.org/officeDocument/2006/relationships/hyperlink" Target="https://www.twincities.com/2013/09/25/weise-planned-a-far-more-lethal-assault/" TargetMode="External"/><Relationship Id="rId330" Type="http://schemas.openxmlformats.org/officeDocument/2006/relationships/hyperlink" Target="https://www.kwtx.com/content/news/10-minutes-of-gunfire-10-years-ago-left-13-dead-more-than-30-injured-564365711.html" TargetMode="External"/><Relationship Id="rId165" Type="http://schemas.openxmlformats.org/officeDocument/2006/relationships/hyperlink" Target="http://www.thejournal.org/issues/issue99/autopsy.html" TargetMode="External"/><Relationship Id="rId372" Type="http://schemas.openxmlformats.org/officeDocument/2006/relationships/hyperlink" Target="https://www.newyorker.com/science/maria-konnikova/almost-link-mental-health-gun-violence" TargetMode="External"/><Relationship Id="rId428" Type="http://schemas.openxmlformats.org/officeDocument/2006/relationships/hyperlink" Target="https://gatdaily.com/club-q-another-gun-free-government-failure/" TargetMode="External"/><Relationship Id="rId232" Type="http://schemas.openxmlformats.org/officeDocument/2006/relationships/hyperlink" Target="https://www.latimes.com/archives/la-xpm-1999-jun-08-mn-45305-story.html" TargetMode="External"/><Relationship Id="rId274" Type="http://schemas.openxmlformats.org/officeDocument/2006/relationships/hyperlink" Target="https://www.kjrh.com/news/local-news/michael-louis-how-did-the-tulsa-gunman-get-his-weapons" TargetMode="External"/><Relationship Id="rId27" Type="http://schemas.openxmlformats.org/officeDocument/2006/relationships/hyperlink" Target="https://apnews.com/article/immigration-shootings-us-news-ap-top-news-hispanics-df6dc60f37664833ba3b953927ef835d" TargetMode="External"/><Relationship Id="rId69" Type="http://schemas.openxmlformats.org/officeDocument/2006/relationships/hyperlink" Target="https://www.denverpost.com/2012/08/06/suspect-in-sikh-temple-shootings-linked-to-colorado/" TargetMode="External"/><Relationship Id="rId134" Type="http://schemas.openxmlformats.org/officeDocument/2006/relationships/hyperlink" Target="https://www.telegraph.co.uk/news/worldnews/northamerica/usa/6069635/Virginia-Tech-gunman-mental-health-records-released.html" TargetMode="External"/><Relationship Id="rId80" Type="http://schemas.openxmlformats.org/officeDocument/2006/relationships/hyperlink" Target="https://en.wikipedia.org/wiki/2016_shooting_of_Dallas_police_officers" TargetMode="External"/><Relationship Id="rId176" Type="http://schemas.openxmlformats.org/officeDocument/2006/relationships/hyperlink" Target="https://www.seattletimes.com/seattle-news/crime/father-of-mphs-school-shooter-charged-with-illegal-gun-possesion/" TargetMode="External"/><Relationship Id="rId341" Type="http://schemas.openxmlformats.org/officeDocument/2006/relationships/hyperlink" Target="http://sikhtempleofwisconsin.com/memorial" TargetMode="External"/><Relationship Id="rId383" Type="http://schemas.openxmlformats.org/officeDocument/2006/relationships/hyperlink" Target="https://web.archive.org/web/20180331030354/https:/www.cnn.com/2005/US/03/22/school.shooting/" TargetMode="External"/><Relationship Id="rId439" Type="http://schemas.openxmlformats.org/officeDocument/2006/relationships/hyperlink" Target="https://www.cnn.com/2023/05/08/us/mauricio-garcia-allen-texas-shooting/index.html" TargetMode="External"/><Relationship Id="rId201" Type="http://schemas.openxmlformats.org/officeDocument/2006/relationships/hyperlink" Target="https://www.cnn.com/2018/11/08/us/thousand-oaks-gunman/index.html" TargetMode="External"/><Relationship Id="rId243" Type="http://schemas.openxmlformats.org/officeDocument/2006/relationships/hyperlink" Target="https://abcnews.go.com/Politics/fort-hood-shooter-obtained-weapon-ongoing-terrorism-investigation/story?id=9058803" TargetMode="External"/><Relationship Id="rId285" Type="http://schemas.openxmlformats.org/officeDocument/2006/relationships/hyperlink" Target="https://crimeresearch.org/wp-content/uploads/2022/05/spree-killer-manifesto.pdf" TargetMode="External"/><Relationship Id="rId38" Type="http://schemas.openxmlformats.org/officeDocument/2006/relationships/hyperlink" Target="https://www.deseret.com/2001/1/5/19562078/massacre-suspect-suffered-a-breakdown-in-80s" TargetMode="External"/><Relationship Id="rId103" Type="http://schemas.openxmlformats.org/officeDocument/2006/relationships/hyperlink" Target="https://www.washingtonpost.com/wp-srv/national/longterm/workshooting/stories/atlanta31.htm" TargetMode="External"/><Relationship Id="rId310" Type="http://schemas.openxmlformats.org/officeDocument/2006/relationships/hyperlink" Target="https://www.sfgate.com/news/article/Fired-employee-guns-down-6-workers-on-job-police-2574112.php" TargetMode="External"/><Relationship Id="rId91" Type="http://schemas.openxmlformats.org/officeDocument/2006/relationships/hyperlink" Target="https://heavy.com/news/2018/05/dimitrios-pagourtzis-parents-mother-father-dimitri/" TargetMode="External"/><Relationship Id="rId145" Type="http://schemas.openxmlformats.org/officeDocument/2006/relationships/hyperlink" Target="https://caselaw.findlaw.com/us-9th-circuit/1173761.html" TargetMode="External"/><Relationship Id="rId187" Type="http://schemas.openxmlformats.org/officeDocument/2006/relationships/hyperlink" Target="https://www.gq.com/story/the-uber-killer" TargetMode="External"/><Relationship Id="rId352" Type="http://schemas.openxmlformats.org/officeDocument/2006/relationships/hyperlink" Target="https://www.clickorlando.com/news/2018/03/15/5-takeaways-from-the-final-report-for-the-fiamma-workplace-shooting/" TargetMode="External"/><Relationship Id="rId394" Type="http://schemas.openxmlformats.org/officeDocument/2006/relationships/hyperlink" Target="https://www.docdroid.net/DFEYlRq/red-lake-high-school-shooting-part-02-of-021-pdf" TargetMode="External"/><Relationship Id="rId408" Type="http://schemas.openxmlformats.org/officeDocument/2006/relationships/hyperlink" Target="https://www.dailymail.co.uk/news/article-5066067/Texas-church-shooter-s-father-breaks-silence.html" TargetMode="External"/><Relationship Id="rId212" Type="http://schemas.openxmlformats.org/officeDocument/2006/relationships/hyperlink" Target="https://newsone.com/3904853/anthony-ferrill-milwaukee-brewery-shooter-identified/" TargetMode="External"/><Relationship Id="rId254" Type="http://schemas.openxmlformats.org/officeDocument/2006/relationships/hyperlink" Target="https://www.washingtonpost.com/politics/2021/12/08/school-shooting-parents-racially-disparate-consequences/" TargetMode="External"/><Relationship Id="rId49" Type="http://schemas.openxmlformats.org/officeDocument/2006/relationships/hyperlink" Target="https://en.wikipedia.org/wiki/Crandon_shooting" TargetMode="External"/><Relationship Id="rId114" Type="http://schemas.openxmlformats.org/officeDocument/2006/relationships/hyperlink" Target="https://www.southbendtribune.com/news/local/archive-employee-kills-four-at-south-bend-factory/article_aed78cba-ee2d-11e2-ad09-0019bb30f31a.html" TargetMode="External"/><Relationship Id="rId296" Type="http://schemas.openxmlformats.org/officeDocument/2006/relationships/hyperlink" Target="https://abcnews.go.com/US/wireStory/man-kills-daughters-california-church-83180258" TargetMode="External"/><Relationship Id="rId60" Type="http://schemas.openxmlformats.org/officeDocument/2006/relationships/hyperlink" Target="https://www.rgj.com/story/news/2014/04/05/family-told-police-ihop-shooter-was-schizophrenic/6672471/" TargetMode="External"/><Relationship Id="rId156" Type="http://schemas.openxmlformats.org/officeDocument/2006/relationships/hyperlink" Target="https://www.csmonitor.com/USA/Politics/2011/0110/Why-Jared-Loughner-was-allowed-to-buy-a-gun" TargetMode="External"/><Relationship Id="rId198" Type="http://schemas.openxmlformats.org/officeDocument/2006/relationships/hyperlink" Target="https://www.nytimes.com/2018/10/30/us/ar15-gun-pittsburgh-shooting.html" TargetMode="External"/><Relationship Id="rId321" Type="http://schemas.openxmlformats.org/officeDocument/2006/relationships/hyperlink" Target="https://www.sltrib.com/news/crime/2017/02/14/vigil-remembers-trolley-square-shooting-victims-10-years-after-attacks/" TargetMode="External"/><Relationship Id="rId363" Type="http://schemas.openxmlformats.org/officeDocument/2006/relationships/hyperlink" Target="https://www.ktvu.com/news/transportation-officials-local-leaders-remember-shooting-victims-as-family" TargetMode="External"/><Relationship Id="rId419" Type="http://schemas.openxmlformats.org/officeDocument/2006/relationships/hyperlink" Target="https://www.google.com/url?sa=t&amp;rct=j&amp;q=&amp;esrc=s&amp;source=web&amp;cd=&amp;ved=2ahUKEwjBzNKJqfL7AhX6ATQIHaCyCvkQFnoECA8QAQ&amp;url=https%3A%2F%2Fcaseinfo.nvsupremecourt.us%2Fdocument%2Fview.do%3FcsNameID%3D62261%26csIID%3D62261%26deLinkID%3D840529%26onBaseDocumentNumber%3D21-36906&amp;usg=AOvVaw0e0NO_mxtDCML0cTZH6-_6" TargetMode="External"/><Relationship Id="rId202" Type="http://schemas.openxmlformats.org/officeDocument/2006/relationships/hyperlink" Target="https://apnews.com/0444326988b240e8a1da5a09476102a8" TargetMode="External"/><Relationship Id="rId223" Type="http://schemas.openxmlformats.org/officeDocument/2006/relationships/hyperlink" Target="https://en.wikipedia.org/wiki/Capital_Gazette_shooting" TargetMode="External"/><Relationship Id="rId244" Type="http://schemas.openxmlformats.org/officeDocument/2006/relationships/hyperlink" Target="https://www.npr.org/templates/story/story.php?storyId=120313570" TargetMode="External"/><Relationship Id="rId430" Type="http://schemas.openxmlformats.org/officeDocument/2006/relationships/hyperlink" Target="https://www.cnn.com/2023/01/25/us/half-moon-bay-shooting-suspect-chunli-zhao-what-we-know/index.html" TargetMode="External"/><Relationship Id="rId18" Type="http://schemas.openxmlformats.org/officeDocument/2006/relationships/hyperlink" Target="https://schoolshooters.info/sites/default/files/shooters_myth_stable_home_1.15.pdf" TargetMode="External"/><Relationship Id="rId39" Type="http://schemas.openxmlformats.org/officeDocument/2006/relationships/hyperlink" Target="https://www.deseret.com/2001/1/5/19562078/massacre-suspect-suffered-a-breakdown-in-80s" TargetMode="External"/><Relationship Id="rId265" Type="http://schemas.openxmlformats.org/officeDocument/2006/relationships/hyperlink" Target="https://www.thedailybeast.com/father-of-uvalde-shooter-salvador-ramos-says-he-shouldve-just-killed-me" TargetMode="External"/><Relationship Id="rId286" Type="http://schemas.openxmlformats.org/officeDocument/2006/relationships/hyperlink" Target="https://web.northeastern.edu/jfox/Documents/CapitolHillPanelReport.pdf" TargetMode="External"/><Relationship Id="rId50" Type="http://schemas.openxmlformats.org/officeDocument/2006/relationships/hyperlink" Target="https://www.latimes.com/archives/la-xpm-2008-jun-08-na-crandon8-story.html" TargetMode="External"/><Relationship Id="rId104" Type="http://schemas.openxmlformats.org/officeDocument/2006/relationships/hyperlink" Target="https://www.nytimes.com/1999/07/31/us/shootings-in-atlanta-the-overview-killer-confessed-in-a-letter-spiked-with-rage.html" TargetMode="External"/><Relationship Id="rId125" Type="http://schemas.openxmlformats.org/officeDocument/2006/relationships/hyperlink" Target="https://www.cbsnews.com/news/postal-shooters-bizarre-behavior/" TargetMode="External"/><Relationship Id="rId146" Type="http://schemas.openxmlformats.org/officeDocument/2006/relationships/hyperlink" Target="https://www.cnn.com/2009/CRIME/04/08/ny.shooting/index.html" TargetMode="External"/><Relationship Id="rId167" Type="http://schemas.openxmlformats.org/officeDocument/2006/relationships/hyperlink" Target="https://www.mprnews.org/story/2012/10/08/news/accent-signage-shooter-prescription-medications" TargetMode="External"/><Relationship Id="rId188" Type="http://schemas.openxmlformats.org/officeDocument/2006/relationships/hyperlink" Target="https://www.nydailynews.com/news/crime/dallas-shooter-micah-johnson-purchased-ak-47-facebook-article-1.2708860" TargetMode="External"/><Relationship Id="rId311" Type="http://schemas.openxmlformats.org/officeDocument/2006/relationships/hyperlink" Target="https://pendoreillerivervalley.com/four-killed-in-oldtown-shooting-p111-119.htm" TargetMode="External"/><Relationship Id="rId332" Type="http://schemas.openxmlformats.org/officeDocument/2006/relationships/hyperlink" Target="https://www.fox61.com/article/news/local/outreach/awareness-months/vigil-marks-anniversary-of-deadly-workplace-shooting/520-9889e6ab-3d7a-43c1-862d-40160c55a573" TargetMode="External"/><Relationship Id="rId353" Type="http://schemas.openxmlformats.org/officeDocument/2006/relationships/hyperlink" Target="https://katu.com/news/local/a-demand-for-change-vigil-for-florida-shooting-victims-to-be-held-at-tualatin-hs" TargetMode="External"/><Relationship Id="rId374" Type="http://schemas.openxmlformats.org/officeDocument/2006/relationships/hyperlink" Target="https://pendoreillerivervalley.com/four-killed-in-oldtown-shooting-p111-119.htm" TargetMode="External"/><Relationship Id="rId395" Type="http://schemas.openxmlformats.org/officeDocument/2006/relationships/hyperlink" Target="https://www.nytimes.com/1998/03/29/us/from-wild-talk-and-friendship-to-five-deaths-in-a-schoolyard.html?mcubz=0" TargetMode="External"/><Relationship Id="rId409" Type="http://schemas.openxmlformats.org/officeDocument/2006/relationships/hyperlink" Target="https://whatstrending.com/25924-waffle-house-shooter-travis-reinking-thought-tay/" TargetMode="External"/><Relationship Id="rId71" Type="http://schemas.openxmlformats.org/officeDocument/2006/relationships/hyperlink" Target="https://en.wikipedia.org/wiki/Washington_Navy_Yard_shooting" TargetMode="External"/><Relationship Id="rId92" Type="http://schemas.openxmlformats.org/officeDocument/2006/relationships/hyperlink" Target="https://en.wikipedia.org/wiki/Pittsburgh_synagogue_shooting" TargetMode="External"/><Relationship Id="rId213" Type="http://schemas.openxmlformats.org/officeDocument/2006/relationships/hyperlink" Target="https://en.wikipedia.org/wiki/Milwaukee_brewery_shooting" TargetMode="External"/><Relationship Id="rId234" Type="http://schemas.openxmlformats.org/officeDocument/2006/relationships/hyperlink" Target="https://santamariatimes.com/news/local/son-of-yard-s-owner-held-without-bail-in-4-deaths/article_4db6a276-1be1-55ee-8267-b6444e38329c.html" TargetMode="External"/><Relationship Id="rId420" Type="http://schemas.openxmlformats.org/officeDocument/2006/relationships/hyperlink" Target="https://www.deseret.com/2008/3/19/20077203/talovic-family-keeps-to-itself-after-moving-back-to-bosnia" TargetMode="External"/><Relationship Id="rId2" Type="http://schemas.openxmlformats.org/officeDocument/2006/relationships/hyperlink" Target="https://bloximages.newyork1.vip.townnews.com/southbendtribune.com/content/tncms/assets/v3/editorial/b/ee/bee6c21e-ee33-11e2-8743-0019bb30f31a/51e5734334c30.pdf.pdf" TargetMode="External"/><Relationship Id="rId29" Type="http://schemas.openxmlformats.org/officeDocument/2006/relationships/hyperlink" Target="https://www.wsj.com/articles/dayton-shooter-used-ar-15-pistol-smaller-version-of-popular-rifle-11565045046" TargetMode="External"/><Relationship Id="rId255" Type="http://schemas.openxmlformats.org/officeDocument/2006/relationships/hyperlink" Target="https://www.americanpost.news/the-hispanic-man-who-murdered-his-daughters-in-a-sacramento-church-had-a-history-of-domestic-violence-and-assault-on-a-police-officer/" TargetMode="External"/><Relationship Id="rId276" Type="http://schemas.openxmlformats.org/officeDocument/2006/relationships/hyperlink" Target="https://www.mercurynews.com/2022/03/07/man-used-ghost-gun-to-kill-3-daughters-in-northern-california-church/" TargetMode="External"/><Relationship Id="rId297" Type="http://schemas.openxmlformats.org/officeDocument/2006/relationships/hyperlink" Target="https://www.documentcloud.org/documents/22054869-ianf-v-ramos-uvalde-shooter-civil-lawsuit-original-petition-6-7-2022" TargetMode="External"/><Relationship Id="rId441" Type="http://schemas.openxmlformats.org/officeDocument/2006/relationships/hyperlink" Target="https://www.nbcnews.com/news/us-news/parents-gunman-killed-five-louisville-bank-wracked-grief-confusion-rcna81701" TargetMode="External"/><Relationship Id="rId40" Type="http://schemas.openxmlformats.org/officeDocument/2006/relationships/hyperlink" Target="https://www.nytimes.com/2003/07/10/us/factory-killer-had-a-known-history-of-anger-and-racial-taunts.html" TargetMode="External"/><Relationship Id="rId115" Type="http://schemas.openxmlformats.org/officeDocument/2006/relationships/hyperlink" Target="https://www.myplainview.com/news/article/Lawyer-Ala-Suspect-Has-Mental-Problems-9091400.php" TargetMode="External"/><Relationship Id="rId136" Type="http://schemas.openxmlformats.org/officeDocument/2006/relationships/hyperlink" Target="https://www.latimes.com/archives/la-xpm-2007-oct-09-na-crandon9-story.html" TargetMode="External"/><Relationship Id="rId157" Type="http://schemas.openxmlformats.org/officeDocument/2006/relationships/hyperlink" Target="https://www.nytimes.com/2011/01/18/us/18salvia.html" TargetMode="External"/><Relationship Id="rId178" Type="http://schemas.openxmlformats.org/officeDocument/2006/relationships/hyperlink" Target="https://www.cchrflorida.org/why-the-secrecy-was-oregon-shooter-on-psychiatric-drugs/" TargetMode="External"/><Relationship Id="rId301" Type="http://schemas.openxmlformats.org/officeDocument/2006/relationships/hyperlink" Target="https://www.wsaw.com/content/news/Thursday-marks-18-years-since-Columbine-school-shooting-419992003.html" TargetMode="External"/><Relationship Id="rId322" Type="http://schemas.openxmlformats.org/officeDocument/2006/relationships/hyperlink" Target="https://www.telegraph.co.uk/news/worldnews/1549197/School-bullying-clue-to-killers-motive.html" TargetMode="External"/><Relationship Id="rId343" Type="http://schemas.openxmlformats.org/officeDocument/2006/relationships/hyperlink" Target="https://www.nydailynews.com/news/national/newtown-plans-privately-mark-one-year-anniversary-shootings-article-1.1547491" TargetMode="External"/><Relationship Id="rId364" Type="http://schemas.openxmlformats.org/officeDocument/2006/relationships/hyperlink" Target="https://spectrumlocalnews.com/nys/buffalo/public-safety/2022/05/16/what-we-know-about-the-victims-of-the-mass-shooting-at-tops-in-buffalo" TargetMode="External"/><Relationship Id="rId61" Type="http://schemas.openxmlformats.org/officeDocument/2006/relationships/hyperlink" Target="https://www.cbsnews.com/news/ihop-gunman-eduardo-sencion-had-mental-issues-says-family/" TargetMode="External"/><Relationship Id="rId82" Type="http://schemas.openxmlformats.org/officeDocument/2006/relationships/hyperlink" Target="https://www.buzzfeednews.com/article/emaoconnor/washington-mall-shooter-charged" TargetMode="External"/><Relationship Id="rId199" Type="http://schemas.openxmlformats.org/officeDocument/2006/relationships/hyperlink" Target="https://pittsburgh.cbslocal.com/2018/10/30/pittsburgh-synagogue-shooting-suspect-robert-bowers-past/" TargetMode="External"/><Relationship Id="rId203" Type="http://schemas.openxmlformats.org/officeDocument/2006/relationships/hyperlink" Target="https://www.wndu.com/content/news/Alleged-Fla-bank-shooter-purchased-handgun-with-history-of-mental-health-issues-505063151.html" TargetMode="External"/><Relationship Id="rId385" Type="http://schemas.openxmlformats.org/officeDocument/2006/relationships/hyperlink" Target="http://time.com/5449086/thousand-oaks-shooting-ian-long/" TargetMode="External"/><Relationship Id="rId19" Type="http://schemas.openxmlformats.org/officeDocument/2006/relationships/hyperlink" Target="https://schoolshooters.info/sites/default/files/shooters_myth_stable_home_1.15.pdf" TargetMode="External"/><Relationship Id="rId224" Type="http://schemas.openxmlformats.org/officeDocument/2006/relationships/hyperlink" Target="https://www.wbaltv.com/article/court-records-shooting-suspect-tried-to-have-relationship-with-former-classmate/22003762" TargetMode="External"/><Relationship Id="rId245" Type="http://schemas.openxmlformats.org/officeDocument/2006/relationships/hyperlink" Target="https://en.wikipedia.org/wiki/Nidal_Hasan" TargetMode="External"/><Relationship Id="rId266" Type="http://schemas.openxmlformats.org/officeDocument/2006/relationships/hyperlink" Target="https://lawandcrime.com/crime/dad-used-ghost-gun-to-kill-his-three-young-daughters-chaperone-and-himself-inside-california-church-police/" TargetMode="External"/><Relationship Id="rId287" Type="http://schemas.openxmlformats.org/officeDocument/2006/relationships/hyperlink" Target="https://myvillager.com/wp-content/uploads/2021/09/Suggs-Antoine-Darnique-9.21.21.pdf" TargetMode="External"/><Relationship Id="rId410" Type="http://schemas.openxmlformats.org/officeDocument/2006/relationships/hyperlink" Target="https://www.usatoday.com/story/news/2018/11/28/santa-fe-school-shooting-6-families-sue-parents-suspected-shooter/2144130002/" TargetMode="External"/><Relationship Id="rId431" Type="http://schemas.openxmlformats.org/officeDocument/2006/relationships/hyperlink" Target="https://nypost.com/2022/12/16/robert-crimos-father-charged-for-helping-son-buy-firearms/" TargetMode="External"/><Relationship Id="rId30" Type="http://schemas.openxmlformats.org/officeDocument/2006/relationships/hyperlink" Target="https://en.wikipedia.org/wiki/2019_Dayton_shooting" TargetMode="External"/><Relationship Id="rId105" Type="http://schemas.openxmlformats.org/officeDocument/2006/relationships/hyperlink" Target="https://www.nytimes.com/1999/09/17/us/deaths-in-a-church-the-overview-an-angry-mystery-man-who-brought-death.html?campaignId=7JFJX" TargetMode="External"/><Relationship Id="rId126" Type="http://schemas.openxmlformats.org/officeDocument/2006/relationships/hyperlink" Target="https://www.latimes.com/archives/la-xpm-2006-feb-04-me-postal4-story.html" TargetMode="External"/><Relationship Id="rId147" Type="http://schemas.openxmlformats.org/officeDocument/2006/relationships/hyperlink" Target="https://www.nytimes.com/2009/04/12/nyregion/12binghamton.html" TargetMode="External"/><Relationship Id="rId168" Type="http://schemas.openxmlformats.org/officeDocument/2006/relationships/hyperlink" Target="https://www.mprnews.org/story/2012/10/08/depression-meds-found-in-accent-signage-shooters-home-police-say" TargetMode="External"/><Relationship Id="rId312" Type="http://schemas.openxmlformats.org/officeDocument/2006/relationships/hyperlink" Target="https://www2.ljworld.com/news/2004/jul/04/chaos_reigned_at/;" TargetMode="External"/><Relationship Id="rId333" Type="http://schemas.openxmlformats.org/officeDocument/2006/relationships/hyperlink" Target="https://archive.tcpalm.com/news/report-hialeah-gunman-is-half-brother-of-ex-yankee-el-duque-ex-marlin-livn-hernndez-ep-393202053-346392762.html/" TargetMode="External"/><Relationship Id="rId354" Type="http://schemas.openxmlformats.org/officeDocument/2006/relationships/hyperlink" Target="http://www.fdle.state.fl.us/MSDHS/CommissionReport.pdf" TargetMode="External"/><Relationship Id="rId51" Type="http://schemas.openxmlformats.org/officeDocument/2006/relationships/hyperlink" Target="http://edition.cnn.com/2007/US/12/06/omaha.shooting/" TargetMode="External"/><Relationship Id="rId72" Type="http://schemas.openxmlformats.org/officeDocument/2006/relationships/hyperlink" Target="https://www.latimes.com/nation/la-xpm-2013-sep-18-la-na-nn-cathleen-alexis-mother-navy-yard-shooter-20130918-story.html" TargetMode="External"/><Relationship Id="rId93" Type="http://schemas.openxmlformats.org/officeDocument/2006/relationships/hyperlink" Target="https://en.wikipedia.org/wiki/Thousand_Oaks_shooting" TargetMode="External"/><Relationship Id="rId189" Type="http://schemas.openxmlformats.org/officeDocument/2006/relationships/hyperlink" Target="https://www.latimes.com/nation/la-na-washington-mall-shooting-2016-story.html" TargetMode="External"/><Relationship Id="rId375" Type="http://schemas.openxmlformats.org/officeDocument/2006/relationships/hyperlink" Target="https://www.reuters.com/article/us-crime-shooting-ncarolina/man-convicted-of-killing-eight-at-north-carolina-nursing-home-idUSTRE78300J20110904" TargetMode="External"/><Relationship Id="rId396" Type="http://schemas.openxmlformats.org/officeDocument/2006/relationships/hyperlink" Target="https://www.nytimes.com/1998/03/07/nyregion/rampage-connecticut-overview-connecticut-lottery-worker-kills-4-bosses-then.html" TargetMode="External"/><Relationship Id="rId3" Type="http://schemas.openxmlformats.org/officeDocument/2006/relationships/hyperlink" Target="https://www.southbendtribune.com/news/local/archive-police-recall-s-incident-with-lockey/article_aa36b908-ee30-11e2-8e04-0019bb30f31a.html" TargetMode="External"/><Relationship Id="rId214" Type="http://schemas.openxmlformats.org/officeDocument/2006/relationships/hyperlink" Target="https://siouxlandnews.com/news/nation-world/milwaukee-police-search-house-in-wake-of-brewery-shooting" TargetMode="External"/><Relationship Id="rId235" Type="http://schemas.openxmlformats.org/officeDocument/2006/relationships/hyperlink" Target="https://murderpedia.org/male.F/f/floyd-zane-photos.htm" TargetMode="External"/><Relationship Id="rId256" Type="http://schemas.openxmlformats.org/officeDocument/2006/relationships/hyperlink" Target="https://www.cnn.com/2022/05/15/us/payton-gendron-buffalo-shooting-suspect-what-we-know/index.html" TargetMode="External"/><Relationship Id="rId277" Type="http://schemas.openxmlformats.org/officeDocument/2006/relationships/hyperlink" Target="https://www.nytimes.com/2016/07/10/us/dallas-quiet-after-police-shooting-but-protests-flare-elsewhere.html" TargetMode="External"/><Relationship Id="rId298" Type="http://schemas.openxmlformats.org/officeDocument/2006/relationships/hyperlink" Target="https://lawandcrime.com/school-shooting/parents-of-4-uvalde-children-with-severe-physical-injuries-file-100m-lawsuit-against-gunmans-estate-others-may-be-sued-if-necessary/" TargetMode="External"/><Relationship Id="rId400" Type="http://schemas.openxmlformats.org/officeDocument/2006/relationships/hyperlink" Target="https://www.latimes.com/archives/la-xpm-2007-apr-22-na-cho22-story.html" TargetMode="External"/><Relationship Id="rId421" Type="http://schemas.openxmlformats.org/officeDocument/2006/relationships/hyperlink" Target="https://heavy.com/news/2019/06/dewayne-craddock-family-wife-parents/" TargetMode="External"/><Relationship Id="rId442" Type="http://schemas.openxmlformats.org/officeDocument/2006/relationships/hyperlink" Target="https://pkbnews.in/mauricio-garcia-parents/" TargetMode="External"/><Relationship Id="rId116" Type="http://schemas.openxmlformats.org/officeDocument/2006/relationships/hyperlink" Target="https://www.cbsnews.com/news/girlfriend-plant-shooter-a-victim/" TargetMode="External"/><Relationship Id="rId137" Type="http://schemas.openxmlformats.org/officeDocument/2006/relationships/hyperlink" Target="https://www.reuters.com/article/us-shooting-nebraska/omaha-massacre-unlikely-to-alter-gun-laws-idUSN0564256720071207" TargetMode="External"/><Relationship Id="rId158" Type="http://schemas.openxmlformats.org/officeDocument/2006/relationships/hyperlink" Target="https://time.com/4367592/orlando-shooting-gun-store-owner/" TargetMode="External"/><Relationship Id="rId302" Type="http://schemas.openxmlformats.org/officeDocument/2006/relationships/hyperlink" Target="https://schoolshooters.info/sites/default/files/Mitchell%20Johnson%20deposition.pdf" TargetMode="External"/><Relationship Id="rId323" Type="http://schemas.openxmlformats.org/officeDocument/2006/relationships/hyperlink" Target="https://mylifeofcrime.wordpress.com/2007/10/07/" TargetMode="External"/><Relationship Id="rId344" Type="http://schemas.openxmlformats.org/officeDocument/2006/relationships/hyperlink" Target="http://www.inquisitr.com/647676/puerto-rico-shooting-aguas-buenas-2013/" TargetMode="External"/><Relationship Id="rId20" Type="http://schemas.openxmlformats.org/officeDocument/2006/relationships/hyperlink" Target="https://schoolshooters.info/sites/default/files/shooters_myth_stable_home_1.15.pdf" TargetMode="External"/><Relationship Id="rId41" Type="http://schemas.openxmlformats.org/officeDocument/2006/relationships/hyperlink" Target="https://murderpedia.org/male.V/v/vang-chai-soua.htm" TargetMode="External"/><Relationship Id="rId62" Type="http://schemas.openxmlformats.org/officeDocument/2006/relationships/hyperlink" Target="https://www.nbclosangeles.com/news/local/Seal-Beach-Shooting-Suspect-Suffered-from-PSTD-131817403.html" TargetMode="External"/><Relationship Id="rId83" Type="http://schemas.openxmlformats.org/officeDocument/2006/relationships/hyperlink" Target="https://en.wikipedia.org/wiki/Fort_Lauderdale_airport_shooting" TargetMode="External"/><Relationship Id="rId179" Type="http://schemas.openxmlformats.org/officeDocument/2006/relationships/hyperlink" Target="https://www.sacbee.com/news/politics-government/capitol-alert/article48732175.html" TargetMode="External"/><Relationship Id="rId365" Type="http://schemas.openxmlformats.org/officeDocument/2006/relationships/hyperlink" Target="https://schoolshooters.info/sites/default/files/Jaylen_Fryberg_Search_Warrant.pdf" TargetMode="External"/><Relationship Id="rId386" Type="http://schemas.openxmlformats.org/officeDocument/2006/relationships/hyperlink" Target="https://www.nytimes.com/2022/11/20/us/colorado-springs-shooting.html" TargetMode="External"/><Relationship Id="rId190" Type="http://schemas.openxmlformats.org/officeDocument/2006/relationships/hyperlink" Target="https://www.heralddemocrat.com/news/20171103/princeton-microsoft-sue-us-in-bid-to-save-8216dreamers8217-program-other-nation-and-world-news-in-brief?template=ampart" TargetMode="External"/><Relationship Id="rId204" Type="http://schemas.openxmlformats.org/officeDocument/2006/relationships/hyperlink" Target="https://www.nbcnews.com/news/us-news/shooter-aurora-illinois-manufacturing-plant-wasn-t-legally-allowed-own-n972436" TargetMode="External"/><Relationship Id="rId225" Type="http://schemas.openxmlformats.org/officeDocument/2006/relationships/hyperlink" Target="https://heavy.com/news/2018/06/jarrod-ramos-family-parents/" TargetMode="External"/><Relationship Id="rId246" Type="http://schemas.openxmlformats.org/officeDocument/2006/relationships/hyperlink" Target="https://en.wikipedia.org/wiki/Nidal_Hasan" TargetMode="External"/><Relationship Id="rId267" Type="http://schemas.openxmlformats.org/officeDocument/2006/relationships/hyperlink" Target="https://web.archive.org/web/20050614074816/https:/abcnews.go.com/Primetime/Story?id=749286&amp;page=1" TargetMode="External"/><Relationship Id="rId288" Type="http://schemas.openxmlformats.org/officeDocument/2006/relationships/hyperlink" Target="https://www.lvmpd.com/en-us/Documents/1-October-FIT-Criminal-Investigative-Report-FINAL_080318.pdf" TargetMode="External"/><Relationship Id="rId411" Type="http://schemas.openxmlformats.org/officeDocument/2006/relationships/hyperlink" Target="https://www.usatoday.com/story/news/nation/2019/08/04/ohio-shooting-connor-betts-identified-police-dayton-gunman/1916170001/" TargetMode="External"/><Relationship Id="rId432" Type="http://schemas.openxmlformats.org/officeDocument/2006/relationships/hyperlink" Target="https://people.com/crime/nashville-covenant-school-shooting-remembering-victims/" TargetMode="External"/><Relationship Id="rId106" Type="http://schemas.openxmlformats.org/officeDocument/2006/relationships/hyperlink" Target="https://nypost.com/1999/09/17/church-killer-made-dads-life-hell-horrified-neighbors-hid-during-rampages/" TargetMode="External"/><Relationship Id="rId127" Type="http://schemas.openxmlformats.org/officeDocument/2006/relationships/hyperlink" Target="https://web.archive.org/web/20060427160756/http:/seattletimes.nwsource.com/html/localnews/2002893027_webshooter27.html" TargetMode="External"/><Relationship Id="rId313" Type="http://schemas.openxmlformats.org/officeDocument/2006/relationships/hyperlink" Target="https://murderpedia.org/male.V/v/vang-chai-soua-victims.htm" TargetMode="External"/><Relationship Id="rId10" Type="http://schemas.openxmlformats.org/officeDocument/2006/relationships/hyperlink" Target="https://en.wikipedia.org/wiki/2019_Sebring_shooting" TargetMode="External"/><Relationship Id="rId31" Type="http://schemas.openxmlformats.org/officeDocument/2006/relationships/hyperlink" Target="https://kvoa.com/news/2019/08/05/the-latest-el-paso-victim-dies-raising-death-toll-to-21/" TargetMode="External"/><Relationship Id="rId52" Type="http://schemas.openxmlformats.org/officeDocument/2006/relationships/hyperlink" Target="https://journalstar.com/news/state-and-regional/govt-and-politics/mom-of-mall-shooter-says-she-s-responsible/article_50377e0d-10ca-5118-8d7d-2e41b45349b6.html" TargetMode="External"/><Relationship Id="rId73" Type="http://schemas.openxmlformats.org/officeDocument/2006/relationships/hyperlink" Target="https://en.wikipedia.org/wiki/Dylann_Roof" TargetMode="External"/><Relationship Id="rId94" Type="http://schemas.openxmlformats.org/officeDocument/2006/relationships/hyperlink" Target="https://en.wikipedia.org/wiki/Thousand_Oaks_shooting" TargetMode="External"/><Relationship Id="rId148" Type="http://schemas.openxmlformats.org/officeDocument/2006/relationships/hyperlink" Target="https://murderpedia.org/male.C/c/clemmons-maurice.htm" TargetMode="External"/><Relationship Id="rId169" Type="http://schemas.openxmlformats.org/officeDocument/2006/relationships/hyperlink" Target="https://www.businessinsider.com/adam-lanza-taking-antipsychotic-fanapt-2012-12" TargetMode="External"/><Relationship Id="rId334" Type="http://schemas.openxmlformats.org/officeDocument/2006/relationships/hyperlink" Target="https://abc7chicago.com/clayton-parks-trever-wehner-russel-beyer-vicente-jaruez/5141989/" TargetMode="External"/><Relationship Id="rId355" Type="http://schemas.openxmlformats.org/officeDocument/2006/relationships/hyperlink" Target="https://baltimore.cbslocal.com/2019/06/28/capital-gazette-shooting-year-later/" TargetMode="External"/><Relationship Id="rId376" Type="http://schemas.openxmlformats.org/officeDocument/2006/relationships/hyperlink" Target="http://archives.starbulletin.com/2000/05/26/news/story4.html" TargetMode="External"/><Relationship Id="rId397" Type="http://schemas.openxmlformats.org/officeDocument/2006/relationships/hyperlink" Target="https://schoolshooters.info/sites/default/files/shooters_myth_stable_home_1.15.pdf" TargetMode="External"/><Relationship Id="rId4" Type="http://schemas.openxmlformats.org/officeDocument/2006/relationships/hyperlink" Target="https://www.cnn.com/2019/06/02/us/virginia-beach-shooting-sunday/index.html" TargetMode="External"/><Relationship Id="rId180" Type="http://schemas.openxmlformats.org/officeDocument/2006/relationships/hyperlink" Target="https://www.cbsnews.com/news/more-details-revealed-about-las-vegas-shooters-arsenal-of-weapons/" TargetMode="External"/><Relationship Id="rId215" Type="http://schemas.openxmlformats.org/officeDocument/2006/relationships/hyperlink" Target="https://www.jsonline.com/story/news/local/2020/02/26/active-shooter-reported-molsoncoors-campus-unknown-injuries/4884282002/" TargetMode="External"/><Relationship Id="rId236" Type="http://schemas.openxmlformats.org/officeDocument/2006/relationships/hyperlink" Target="https://www.leagle.com/decision/infdco20140923d14" TargetMode="External"/><Relationship Id="rId257" Type="http://schemas.openxmlformats.org/officeDocument/2006/relationships/hyperlink" Target="https://crimeresearch.org/wp-content/uploads/2022/05/spree-killer-manifesto.pdf" TargetMode="External"/><Relationship Id="rId278" Type="http://schemas.openxmlformats.org/officeDocument/2006/relationships/hyperlink" Target="https://www.tampabay.com/archive/2002/04/18/he-killed-for-no-reason/" TargetMode="External"/><Relationship Id="rId401" Type="http://schemas.openxmlformats.org/officeDocument/2006/relationships/hyperlink" Target="https://caselaw.findlaw.com/ca-court-of-appeal/1714165.html" TargetMode="External"/><Relationship Id="rId422" Type="http://schemas.openxmlformats.org/officeDocument/2006/relationships/hyperlink" Target="https://www.nydailynews.com/sports/baseball/yankees/yankees-mets-pitcher-orlando-el-duque-hernandez-shock-half-brother-shootings-article-1.181967" TargetMode="External"/><Relationship Id="rId443" Type="http://schemas.openxmlformats.org/officeDocument/2006/relationships/hyperlink" Target="https://www.bbc.com/news/articles/c9wj0vyl8xko" TargetMode="External"/><Relationship Id="rId303" Type="http://schemas.openxmlformats.org/officeDocument/2006/relationships/hyperlink" Target="https://www.reviewjournal.com/crime/courts/da-to-proceed-with-death-penalty-against-gunman-in-1999-store-killings-2315637/" TargetMode="External"/><Relationship Id="rId42" Type="http://schemas.openxmlformats.org/officeDocument/2006/relationships/hyperlink" Target="https://murderpedia.org/male.V/v/vang-chai-soua.htm" TargetMode="External"/><Relationship Id="rId84" Type="http://schemas.openxmlformats.org/officeDocument/2006/relationships/hyperlink" Target="https://www.cnbc.com/2017/01/07/fort-lauderdale-airport-shooting-suspect-esteban-santiago-said-he-heard-voices-officials.html" TargetMode="External"/><Relationship Id="rId138" Type="http://schemas.openxmlformats.org/officeDocument/2006/relationships/hyperlink" Target="https://www.theguardian.com/world/2007/dec/06/usa.usgunviolence2" TargetMode="External"/><Relationship Id="rId345" Type="http://schemas.openxmlformats.org/officeDocument/2006/relationships/hyperlink" Target="https://www.sacbee.com/news/local/crime/article2603350.html" TargetMode="External"/><Relationship Id="rId387" Type="http://schemas.openxmlformats.org/officeDocument/2006/relationships/hyperlink" Target="https://static.foxnews.com/foxnews.com/content/uploads/2022/07/robert-e-crimo-iii.pdf" TargetMode="External"/><Relationship Id="rId191" Type="http://schemas.openxmlformats.org/officeDocument/2006/relationships/hyperlink" Target="https://www.tampabay.com/news/publicsafety/crime/sheriff-disgruntled-orlando-ex-employee-had-plan-to-kill-former-co-workers/2326285/" TargetMode="External"/><Relationship Id="rId205" Type="http://schemas.openxmlformats.org/officeDocument/2006/relationships/hyperlink" Target="https://www.chicagotribune.com/news/breaking/ct-met-aurora-shooting-gary-martin-gun-criminal-record-20190220-story.html" TargetMode="External"/><Relationship Id="rId247" Type="http://schemas.openxmlformats.org/officeDocument/2006/relationships/hyperlink" Target="https://www.cnn.com/2021/05/27/us/san-jose-shooting-victims/index.html" TargetMode="External"/><Relationship Id="rId412" Type="http://schemas.openxmlformats.org/officeDocument/2006/relationships/hyperlink" Target="https://www.mercurynews.com/2021/05/28/san-jose-mass-shooting-vta-shooters-father-apologizes-says-his-son-was-bipolar/" TargetMode="External"/><Relationship Id="rId107" Type="http://schemas.openxmlformats.org/officeDocument/2006/relationships/hyperlink" Target="https://enacademic.com/dic.nsf/enwiki/634480" TargetMode="External"/><Relationship Id="rId289" Type="http://schemas.openxmlformats.org/officeDocument/2006/relationships/hyperlink" Target="https://www.theguardian.com/us-news/2021/mar/24/boulder-supermarket-shooting-victims-profiles" TargetMode="External"/><Relationship Id="rId11" Type="http://schemas.openxmlformats.org/officeDocument/2006/relationships/hyperlink" Target="https://www.wfla.com/news/local-news/sheriffs-office-zephen-xaver-bought-gun-days-before-sebring-bank-shooting/1733170871" TargetMode="External"/><Relationship Id="rId53" Type="http://schemas.openxmlformats.org/officeDocument/2006/relationships/hyperlink" Target="https://murderpedia.org/male.K/k/kazmierczak.htm" TargetMode="External"/><Relationship Id="rId149" Type="http://schemas.openxmlformats.org/officeDocument/2006/relationships/hyperlink" Target="http://old.seattletimes.com/html/localnews/2010418921_webclemmonsdrugs.html" TargetMode="External"/><Relationship Id="rId314" Type="http://schemas.openxmlformats.org/officeDocument/2006/relationships/hyperlink" Target="https://www.rollingstone.com/feature/behind-the-murder-of-dimebag-darrell-233541/" TargetMode="External"/><Relationship Id="rId356" Type="http://schemas.openxmlformats.org/officeDocument/2006/relationships/hyperlink" Target="https://www.timesofisrael.com/how-the-pittsburgh-synagogue-shooting-unfolded/" TargetMode="External"/><Relationship Id="rId398" Type="http://schemas.openxmlformats.org/officeDocument/2006/relationships/hyperlink" Target="https://www.deseret.com/2001/1/5/19562078/massacre-suspect-suffered-a-breakdown-in-80s" TargetMode="External"/><Relationship Id="rId95" Type="http://schemas.openxmlformats.org/officeDocument/2006/relationships/hyperlink" Target="https://www.nytimes.com/2019/01/24/us/sebring-bank-shooting-zephen-xaver.html" TargetMode="External"/><Relationship Id="rId160" Type="http://schemas.openxmlformats.org/officeDocument/2006/relationships/hyperlink" Target="https://www.courant.com/community/hartford/hc-xpm-2010-08-04-hc-omar-s-thornton-connecticut-shooti20100804-story.html" TargetMode="External"/><Relationship Id="rId216" Type="http://schemas.openxmlformats.org/officeDocument/2006/relationships/hyperlink" Target="https://www.chicagotribune.com/midwest/ct-nw-molson-coors-shooting-20200227-w6ljj62lbnf63dw344yus346yq-story.html" TargetMode="External"/><Relationship Id="rId423" Type="http://schemas.openxmlformats.org/officeDocument/2006/relationships/hyperlink" Target="https://www.wlbt.com/story/1352791/shooting-investigation-ongoing/" TargetMode="External"/><Relationship Id="rId258" Type="http://schemas.openxmlformats.org/officeDocument/2006/relationships/hyperlink" Target="https://nypost.com/2022/05/15/buffalo-alleged-shooter-payton-gendron-quiet-hometown-stunned-after-supermarket-shooting/" TargetMode="External"/><Relationship Id="rId22" Type="http://schemas.openxmlformats.org/officeDocument/2006/relationships/hyperlink" Target="https://schoolshooters.info/sites/default/files/shooters_myth_stable_home_1.15.pdf" TargetMode="External"/><Relationship Id="rId64" Type="http://schemas.openxmlformats.org/officeDocument/2006/relationships/hyperlink" Target="https://murderpedia.org/male.G/g/goh-one.htm" TargetMode="External"/><Relationship Id="rId118" Type="http://schemas.openxmlformats.org/officeDocument/2006/relationships/hyperlink" Target="https://www.latimes.com/archives/la-xpm-2005-sep-16-na-hunter16-story.html" TargetMode="External"/><Relationship Id="rId325" Type="http://schemas.openxmlformats.org/officeDocument/2006/relationships/hyperlink" Target="https://www.stltoday.com/news/local/metro/kirkwood-city-hall-shooting-years-after-tragedy-a-community-reflects/article_895f3748-b575-59bb-b02a-719dc551a4d4.html" TargetMode="External"/><Relationship Id="rId367" Type="http://schemas.openxmlformats.org/officeDocument/2006/relationships/hyperlink" Target="https://www.latimes.com/nation/la-na-orlando-nightclub-shooting-live-omar-mateen-was-taken-off-a-terrorist-1465772737-htmlstory.html" TargetMode="External"/><Relationship Id="rId171" Type="http://schemas.openxmlformats.org/officeDocument/2006/relationships/hyperlink" Target="https://thefreethoughtproject.com/dylan-roof-records-antidepressants/" TargetMode="External"/><Relationship Id="rId227" Type="http://schemas.openxmlformats.org/officeDocument/2006/relationships/hyperlink" Target="https://www.usatoday.com/story/news/2018/07/03/ramos-suspect-newspaper-killings-had-long-history-threats-mental-health-issues/753081002/" TargetMode="External"/><Relationship Id="rId269" Type="http://schemas.openxmlformats.org/officeDocument/2006/relationships/hyperlink" Target="https://www.fox43.com/article/news/local/contests/shooting-at-fayette-county-car-wash-claims-the-lives-of-four-people/521-9a71d465-c521-41f5-b80a-4c053f617cf2" TargetMode="External"/><Relationship Id="rId434" Type="http://schemas.openxmlformats.org/officeDocument/2006/relationships/hyperlink" Target="https://www.denverpost.com/2022/12/06/club-q-shooting-suspect-charged-anderson-aldrich-colorado-springs/" TargetMode="External"/><Relationship Id="rId33" Type="http://schemas.openxmlformats.org/officeDocument/2006/relationships/hyperlink" Target="https://www.nytimes.com/1998/03/07/nyregion/rampage-connecticut-overview-connecticut-lottery-worker-kills-4-bosses-then.html" TargetMode="External"/><Relationship Id="rId129" Type="http://schemas.openxmlformats.org/officeDocument/2006/relationships/hyperlink" Target="https://www.washingtonpost.com/archive/politics/2006/10/04/death-toll-in-attack-at-amish-school-rises-to-5-span-classbankheadpa-killer-had-prepared-for-long-siegespan/54e6d98c-8be3-48ba-b74c-ab3d4742ab89/" TargetMode="External"/><Relationship Id="rId280" Type="http://schemas.openxmlformats.org/officeDocument/2006/relationships/hyperlink" Target="https://isp.illinois.gov/Media/CompletePressRelease/679" TargetMode="External"/><Relationship Id="rId336" Type="http://schemas.openxmlformats.org/officeDocument/2006/relationships/hyperlink" Target="https://tucson.com/news/local/watch-moment-of-silence-tonight-on-house-floor-to-honor/article_0f7c3e24-136e-11e9-9289-93a495a6085b.html" TargetMode="External"/><Relationship Id="rId75" Type="http://schemas.openxmlformats.org/officeDocument/2006/relationships/hyperlink" Target="https://en.wikipedia.org/wiki/Umpqua_Community_College_shooting" TargetMode="External"/><Relationship Id="rId140" Type="http://schemas.openxmlformats.org/officeDocument/2006/relationships/hyperlink" Target="http://websterjournal.com/2018/03/21/kirkwood-city-leaders-believe-racial-divide-not-play-part-shooting/" TargetMode="External"/><Relationship Id="rId182" Type="http://schemas.openxmlformats.org/officeDocument/2006/relationships/hyperlink" Target="https://www.dailymail.co.uk/news/article-2153505/Ian-Lee-Stawicki-Seattle-gun-massacre-hero-reveals-vowed-hide-table-brother-died-9-11.html" TargetMode="External"/><Relationship Id="rId378" Type="http://schemas.openxmlformats.org/officeDocument/2006/relationships/hyperlink" Target="https://www.cbc.ca/news/world/jaylen-fryberg-s-community-searches-for-answers-in-school-shooting-1.2813608" TargetMode="External"/><Relationship Id="rId403" Type="http://schemas.openxmlformats.org/officeDocument/2006/relationships/hyperlink" Target="https://www.seattletimes.com/seattle-news/gunman-a-life-full-of-rage-a-shocking-final-act/" TargetMode="External"/><Relationship Id="rId6" Type="http://schemas.openxmlformats.org/officeDocument/2006/relationships/hyperlink" Target="https://en.wikipedia.org/wiki/Aurora,_Illinois_shooting" TargetMode="External"/><Relationship Id="rId238" Type="http://schemas.openxmlformats.org/officeDocument/2006/relationships/hyperlink" Target="https://murderpedia.org/male.F/f/floyd-zane.htm" TargetMode="External"/><Relationship Id="rId291" Type="http://schemas.openxmlformats.org/officeDocument/2006/relationships/hyperlink" Target="https://henryclubs.com/exc-dad-arrested-for-killing-four-friends-in-suv-in-wisconsin-cornfield-has-long-record/" TargetMode="External"/><Relationship Id="rId305" Type="http://schemas.openxmlformats.org/officeDocument/2006/relationships/hyperlink" Target="https://s3.amazonaws.com/gunmemorial-media/photo/259366.jpg" TargetMode="External"/><Relationship Id="rId347" Type="http://schemas.openxmlformats.org/officeDocument/2006/relationships/hyperlink" Target="https://www.nytimes.com/2015/06/20/us/charleston-shooting-dylann-storm-roof.html" TargetMode="External"/><Relationship Id="rId44" Type="http://schemas.openxmlformats.org/officeDocument/2006/relationships/hyperlink" Target="https://www.cbsnews.com/news/mom-of-concert-killer-he-was-sick/" TargetMode="External"/><Relationship Id="rId86" Type="http://schemas.openxmlformats.org/officeDocument/2006/relationships/hyperlink" Target="https://www.dailyprogress.com/newsvirginian/news/las-vegas-shooter-killer-s-father-was-notorious-bank-robber/article_cdd620f6-a7a4-11e7-b7ec-73ca8be944e6.html" TargetMode="External"/><Relationship Id="rId151" Type="http://schemas.openxmlformats.org/officeDocument/2006/relationships/hyperlink" Target="https://www.cbsnews.com/news/shooting-sprees-in-2012-crimesider-reports-on-some-of-the-countrys-worst-public-shootings-this-year/" TargetMode="External"/><Relationship Id="rId389" Type="http://schemas.openxmlformats.org/officeDocument/2006/relationships/hyperlink" Target="https://abcnews.go.com/US/colorado-shooting-suspect-purchased-gun-despite-2021-bomb/story?id=93704694" TargetMode="External"/><Relationship Id="rId193" Type="http://schemas.openxmlformats.org/officeDocument/2006/relationships/hyperlink" Target="https://www.yourtango.com/2018310297/who-timothy-obrien-murder-pennsylvania-car-wash-message-victim-facebook" TargetMode="External"/><Relationship Id="rId207" Type="http://schemas.openxmlformats.org/officeDocument/2006/relationships/hyperlink" Target="https://nypost.com/2019/08/15/connor-betts-had-pocketful-of-mental-health-care-receipts-on-him-during-dayton-massacre/" TargetMode="External"/><Relationship Id="rId249" Type="http://schemas.openxmlformats.org/officeDocument/2006/relationships/hyperlink" Target="https://www.nbcnews.com/news/us-news/san-jose-shooter-had-22-000-rounds-ammunition-his-home-n1269088" TargetMode="External"/><Relationship Id="rId414" Type="http://schemas.openxmlformats.org/officeDocument/2006/relationships/hyperlink" Target="https://www.themeateater.com/conservation/public-lands-and-waters/deer-woods-mass-murder-the-day-a-trespasser-killed-6-hunters" TargetMode="External"/><Relationship Id="rId13" Type="http://schemas.openxmlformats.org/officeDocument/2006/relationships/hyperlink" Target="https://www.foxnews.com/story/gunman-slays-five-commits-suicide-at-mississippi-aircraft-plant" TargetMode="External"/><Relationship Id="rId109" Type="http://schemas.openxmlformats.org/officeDocument/2006/relationships/hyperlink" Target="https://murderpedia.org/male.I/i/izquierdo-leyva.htm" TargetMode="External"/><Relationship Id="rId260" Type="http://schemas.openxmlformats.org/officeDocument/2006/relationships/hyperlink" Target="https://www.thenewstribune.com/news/local/crime/article255847706.html" TargetMode="External"/><Relationship Id="rId316" Type="http://schemas.openxmlformats.org/officeDocument/2006/relationships/hyperlink" Target="https://www.mprnews.org/story/2015/03/18/red-lake-victims" TargetMode="External"/><Relationship Id="rId55" Type="http://schemas.openxmlformats.org/officeDocument/2006/relationships/hyperlink" Target="https://www.syracuse.com/news/2009/04/jiverly_wongs_father_our_son_w.html" TargetMode="External"/><Relationship Id="rId97" Type="http://schemas.openxmlformats.org/officeDocument/2006/relationships/hyperlink" Target="https://pilotonline.com/news/local/virginia-beach-mass-shooting/article_e4c9bebc-87e5-11e9-9da9-836f25e1bc78.html" TargetMode="External"/><Relationship Id="rId120" Type="http://schemas.openxmlformats.org/officeDocument/2006/relationships/hyperlink" Target="http://www.uncoverdiscover.com/facts/6-deaths-by-shooting-caught-on-camera/dimebag-darrell/" TargetMode="External"/><Relationship Id="rId358" Type="http://schemas.openxmlformats.org/officeDocument/2006/relationships/hyperlink" Target="https://www.fox13news.com/news/sebring-suntrust-bank-shooting-suspects-trial-delayed" TargetMode="External"/><Relationship Id="rId162" Type="http://schemas.openxmlformats.org/officeDocument/2006/relationships/hyperlink" Target="https://www.kolotv.com/home/headlines/IHOP_Gunman_How_Did_He_Get_An_AK-47_129500563.html" TargetMode="External"/><Relationship Id="rId218" Type="http://schemas.openxmlformats.org/officeDocument/2006/relationships/hyperlink" Target="https://www.news-leader.com/story/news/crime/2020/06/01/kum-n-go-springfield-missouri-shooting-warrant-mental-health/5309045002/" TargetMode="External"/><Relationship Id="rId425" Type="http://schemas.openxmlformats.org/officeDocument/2006/relationships/hyperlink" Target="https://abc7chicago.com/highland-park-shooting-parade-robert-crimo-father/12026458/" TargetMode="External"/><Relationship Id="rId271" Type="http://schemas.openxmlformats.org/officeDocument/2006/relationships/hyperlink" Target="https://toronto.citynews.ca/2020/03/05/chief-mental-health-likely-motive-for-brewery-shooting/" TargetMode="External"/><Relationship Id="rId24" Type="http://schemas.openxmlformats.org/officeDocument/2006/relationships/hyperlink" Target="https://heavy.com/news/2019/08/patrick-crusius/" TargetMode="External"/><Relationship Id="rId66" Type="http://schemas.openxmlformats.org/officeDocument/2006/relationships/hyperlink" Target="https://murderpedia.org/male.S/s/stawicki-ian-lee.htm" TargetMode="External"/><Relationship Id="rId131" Type="http://schemas.openxmlformats.org/officeDocument/2006/relationships/hyperlink" Target="https://archive.sltrib.com/story.php?ref=/ci_12382259" TargetMode="External"/><Relationship Id="rId327" Type="http://schemas.openxmlformats.org/officeDocument/2006/relationships/hyperlink" Target="https://lompocrecord.com/news/local/murder-charges-filed-in-salvage-yard-killings/article_49b0ac19-ca6c-5723-aa70-60fd86d7f70b.html" TargetMode="External"/><Relationship Id="rId369" Type="http://schemas.openxmlformats.org/officeDocument/2006/relationships/hyperlink" Target="https://media.defense.gov/2018/Dec/07/2002070069/-1/-1/1/DODIG-2019-030_REDACTED.PDF" TargetMode="External"/><Relationship Id="rId173" Type="http://schemas.openxmlformats.org/officeDocument/2006/relationships/hyperlink" Target="https://www.cchrint.org/2017/11/17/texas-church-shooter-universal-health-services/" TargetMode="External"/><Relationship Id="rId229" Type="http://schemas.openxmlformats.org/officeDocument/2006/relationships/hyperlink" Target="https://www.nbcnews.com/id/wbna23699429" TargetMode="External"/><Relationship Id="rId380" Type="http://schemas.openxmlformats.org/officeDocument/2006/relationships/hyperlink" Target="https://www.washingtonpost.com/wp-dyn/content/article/2006/05/22/AR2006052200226.html" TargetMode="External"/><Relationship Id="rId436" Type="http://schemas.openxmlformats.org/officeDocument/2006/relationships/hyperlink" Target="https://www.voxpol.eu/transphobia-in-the-buffalo-shooters-manifesto/" TargetMode="External"/><Relationship Id="rId240" Type="http://schemas.openxmlformats.org/officeDocument/2006/relationships/hyperlink" Target="https://www.ocregister.com/2021/04/13/2-weeks-after-mass-shooting-in-orange-medical-state-of-accused-shooter-has-stalled-court-proceedings/" TargetMode="External"/><Relationship Id="rId35" Type="http://schemas.openxmlformats.org/officeDocument/2006/relationships/hyperlink" Target="https://en.wikipedia.org/wiki/Larry_Gene_Ashbrook" TargetMode="External"/><Relationship Id="rId77" Type="http://schemas.openxmlformats.org/officeDocument/2006/relationships/hyperlink" Target="https://www.ajc.com/news/national/orlando-mass-shooter-omar-mateen-worked-department-corrections/UKveKB2LvJg9UcyBjSS9hL/" TargetMode="External"/><Relationship Id="rId100" Type="http://schemas.openxmlformats.org/officeDocument/2006/relationships/hyperlink" Target="http://www.magnoliareporter.com/news_and_business/regional_news/article_a8925d8a-b172-11e9-a496-270c9084a574.html" TargetMode="External"/><Relationship Id="rId282" Type="http://schemas.openxmlformats.org/officeDocument/2006/relationships/hyperlink" Target="https://www.cnn.com/2019/08/04/us/el-paso-shooting-victims/index.html" TargetMode="External"/><Relationship Id="rId338" Type="http://schemas.openxmlformats.org/officeDocument/2006/relationships/hyperlink" Target="https://www.ocregister.com/2011/10/14/police-id-victims-in-seal-beach-shooting/" TargetMode="External"/><Relationship Id="rId8" Type="http://schemas.openxmlformats.org/officeDocument/2006/relationships/hyperlink" Target="https://www.heraldnet.com/nation-world/man-who-killed-5-in-workplace-had-just-been-told-he-was-fired/" TargetMode="External"/><Relationship Id="rId142" Type="http://schemas.openxmlformats.org/officeDocument/2006/relationships/hyperlink" Target="https://murderpedia.org/male.K/k/kazmierczak.htm" TargetMode="External"/><Relationship Id="rId184" Type="http://schemas.openxmlformats.org/officeDocument/2006/relationships/hyperlink" Target="https://www.huffpost.com/entry/chattanooga-shooter-legal-guns_n_55a959efe4b0caf721b2cb17?guccounter=1&amp;guce_referrer=aHR0cHM6Ly93d3cuZ29vZ2xlLmNvbS8&amp;guce_referrer_sig=AQAAAAwCdVnBKIUFxEmHYKa8v7Rw5McEIaVO_PsSqkfebpNu7tUZuTg5h1IFaOLDFAqNqyVhAuJXaFsGbZRZ7uDhhz57_MX6t5fjqYs_SxtzJrVXloFrxbfQothgi8TsHLHAVsPx2D3xU8pg1MlZBrZlsaJbaXXfRPFvDcEsAolyVDef" TargetMode="External"/><Relationship Id="rId391" Type="http://schemas.openxmlformats.org/officeDocument/2006/relationships/hyperlink" Target="https://www.seattletimes.com/seattle-news/law-justice/father-of-mphs-school-shooter-charged-with-illegal-gun-possesion/" TargetMode="External"/><Relationship Id="rId405" Type="http://schemas.openxmlformats.org/officeDocument/2006/relationships/hyperlink" Target="https://www.mprnews.org/story/2012/09/28/minneapolis-shooting-victims-suspect-identified" TargetMode="External"/><Relationship Id="rId251" Type="http://schemas.openxmlformats.org/officeDocument/2006/relationships/hyperlink" Target="https://www.mercurynews.com/2021/05/28/san-jose-mass-shooting-vta-shooters-father-apologizes-says-his-son-was-bipolar/" TargetMode="External"/><Relationship Id="rId46" Type="http://schemas.openxmlformats.org/officeDocument/2006/relationships/hyperlink" Target="https://murderpedia.org/male.H/h/huff-kyle.htm" TargetMode="External"/><Relationship Id="rId293" Type="http://schemas.openxmlformats.org/officeDocument/2006/relationships/hyperlink" Target="https://www.king5.com/article/news/local/tacoma/suspect-charged-4-counts-murder-quadruple-shooting-tacoma/281-93a44725-7b9e-4b2b-a251-9851db5409bf" TargetMode="External"/><Relationship Id="rId307" Type="http://schemas.openxmlformats.org/officeDocument/2006/relationships/hyperlink" Target="https://abcnews.go.com/US/story?id=94177&amp;page=1" TargetMode="External"/><Relationship Id="rId349" Type="http://schemas.openxmlformats.org/officeDocument/2006/relationships/hyperlink" Target="https://www.thetimes.co.uk/article/im-just-tired-uber-gunman-told-his-last-fare-jcswdxt2c" TargetMode="External"/><Relationship Id="rId88" Type="http://schemas.openxmlformats.org/officeDocument/2006/relationships/hyperlink" Target="https://heavy.com/news/2017/11/devin-patrick-kelley-family-wife-danielle-shields-facebook/" TargetMode="External"/><Relationship Id="rId111" Type="http://schemas.openxmlformats.org/officeDocument/2006/relationships/hyperlink" Target="https://www.nytimes.com/2001/01/14/us/gun-control-laws-concerning-the-mentally-ill-are-faulted.html" TargetMode="External"/><Relationship Id="rId153" Type="http://schemas.openxmlformats.org/officeDocument/2006/relationships/hyperlink" Target="https://www.latimes.com/nation/la-na-navy-shooting-20130918-story.html" TargetMode="External"/><Relationship Id="rId195" Type="http://schemas.openxmlformats.org/officeDocument/2006/relationships/hyperlink" Target="https://www.bbc.com/news/world-us-canada-43868840" TargetMode="External"/><Relationship Id="rId209" Type="http://schemas.openxmlformats.org/officeDocument/2006/relationships/hyperlink" Target="https://www.daytondailynews.com/news/local/things-about-dayton-shooter-connor-betts/8xF8axt7dwU0LfpFDZRwnK/" TargetMode="External"/><Relationship Id="rId360" Type="http://schemas.openxmlformats.org/officeDocument/2006/relationships/hyperlink" Target="https://www.cnn.com/2021/03/18/us/atlanta-spa-shootings-victims/index.html;" TargetMode="External"/><Relationship Id="rId416" Type="http://schemas.openxmlformats.org/officeDocument/2006/relationships/hyperlink" Target="https://www.vcdistrictattorney.com/wp-content/uploads/2020/12/Borderline-Bar-Grill-OIS-Report-12-17-2020.pdf" TargetMode="External"/><Relationship Id="rId220" Type="http://schemas.openxmlformats.org/officeDocument/2006/relationships/hyperlink" Target="https://www.news-leader.com/story/news/crime/2020/04/08/springfield-kum-and-go-shooting-police-seize-ammo-shooter-apartment/2968217001/" TargetMode="External"/><Relationship Id="rId15" Type="http://schemas.openxmlformats.org/officeDocument/2006/relationships/hyperlink" Target="https://schoolshooters.info/sites/default/files/shooters_myth_stable_home_1.15.pdf" TargetMode="External"/><Relationship Id="rId57" Type="http://schemas.openxmlformats.org/officeDocument/2006/relationships/hyperlink" Target="https://www.sun-sentinel.com/news/fl-xpm-2010-06-08-fl-hialeah-restaurant-shootings-20100607-story.html" TargetMode="External"/><Relationship Id="rId262" Type="http://schemas.openxmlformats.org/officeDocument/2006/relationships/hyperlink" Target="https://americanindependent.com/boebert-blames-grocery-store-for-shooting-deaths-because-it-bans-open-carry-of-guns/" TargetMode="External"/><Relationship Id="rId318" Type="http://schemas.openxmlformats.org/officeDocument/2006/relationships/hyperlink" Target="https://www.wafb.com/story/4931012/gunman-accused-of-church-shooting-makes-court-appearance/" TargetMode="External"/><Relationship Id="rId99" Type="http://schemas.openxmlformats.org/officeDocument/2006/relationships/hyperlink" Target="https://www.nytimes.com/1998/03/09/nyregion/father-of-lottery-killer-says-son-not-a-monster.html" TargetMode="External"/><Relationship Id="rId122" Type="http://schemas.openxmlformats.org/officeDocument/2006/relationships/hyperlink" Target="https://www.nytimes.com/2005/03/26/us/family-wonders-if-prozac-prompted-school-shootings.html" TargetMode="External"/><Relationship Id="rId164" Type="http://schemas.openxmlformats.org/officeDocument/2006/relationships/hyperlink" Target="https://abcnews.go.com/US/seal-beach-massacre-suspect-suffered-ptsd/story?id=14735049" TargetMode="External"/><Relationship Id="rId371" Type="http://schemas.openxmlformats.org/officeDocument/2006/relationships/hyperlink" Target="https://archive.jsonline.com/news/milwaukee/friend-of-page-feared-what-he-might-do-426edmg-165668826.html/" TargetMode="External"/><Relationship Id="rId427" Type="http://schemas.openxmlformats.org/officeDocument/2006/relationships/hyperlink" Target="https://apnews.com/article/colorado-springs-7c154b07dd3dd67355469f667a09a3d5" TargetMode="External"/><Relationship Id="rId26" Type="http://schemas.openxmlformats.org/officeDocument/2006/relationships/hyperlink" Target="https://heavy.com/news/2019/08/connor-betts-sister-megan-betts/" TargetMode="External"/><Relationship Id="rId231" Type="http://schemas.openxmlformats.org/officeDocument/2006/relationships/hyperlink" Target="https://lasvegassun.com/news/2020/feb/06/las-vegas-mass-killer-wants-us-supreme-court-to-bl/" TargetMode="External"/><Relationship Id="rId273" Type="http://schemas.openxmlformats.org/officeDocument/2006/relationships/hyperlink" Target="https://www.usatoday.com/story/news/nation/2021/05/27/san-jose-shooting-suspect-samuel-cassidy-planned-attack/7471990002/" TargetMode="External"/><Relationship Id="rId329" Type="http://schemas.openxmlformats.org/officeDocument/2006/relationships/hyperlink" Target="https://www.pressconnects.com/story/news/local/2019/03/27/aca-american-civic-association-binghamton-shooting-victims-obituaries/3224600002/" TargetMode="External"/><Relationship Id="rId68" Type="http://schemas.openxmlformats.org/officeDocument/2006/relationships/hyperlink" Target="https://en.wikipedia.org/wiki/Wisconsin_Sikh_temple_shooting" TargetMode="External"/><Relationship Id="rId133" Type="http://schemas.openxmlformats.org/officeDocument/2006/relationships/hyperlink" Target="https://www.pilotonline.com/news/article_ba9286f7-0afe-549f-a384-09b8b2e3296d.html" TargetMode="External"/><Relationship Id="rId175" Type="http://schemas.openxmlformats.org/officeDocument/2006/relationships/hyperlink" Target="https://cbs12.com/news/local/parkland-school-shooter-nikolas-cruzs-confession-released" TargetMode="External"/><Relationship Id="rId340" Type="http://schemas.openxmlformats.org/officeDocument/2006/relationships/hyperlink" Target="https://www.cbsnews.com/pictures/the-aurora-shooting-victims/7/" TargetMode="External"/><Relationship Id="rId200" Type="http://schemas.openxmlformats.org/officeDocument/2006/relationships/hyperlink" Target="https://nypost.com/2018/11/08/california-bar-shooter-wielded-illegally-modified-gun-cops/" TargetMode="External"/><Relationship Id="rId382" Type="http://schemas.openxmlformats.org/officeDocument/2006/relationships/hyperlink" Target="https://www.nytimes.com/2006/02/03/us/woman-in-california-postal-shootings-had-history-of-bizarre-behavior.html" TargetMode="External"/><Relationship Id="rId438" Type="http://schemas.openxmlformats.org/officeDocument/2006/relationships/hyperlink" Target="https://www.cnn.com/2023/05/08/us/mauricio-garcia-allen-texas-shooting/index.html" TargetMode="External"/><Relationship Id="rId242" Type="http://schemas.openxmlformats.org/officeDocument/2006/relationships/hyperlink" Target="https://www.reuters.com/article/us-south-carolina-shooting/dylann-roof-wrote-white-supremacist-manifestos-prosecutors-idUSKCN10X29A" TargetMode="External"/><Relationship Id="rId284" Type="http://schemas.openxmlformats.org/officeDocument/2006/relationships/hyperlink" Target="https://www.vcdistrictattorney.com/wp-content/uploads/2020/12/Borderline-Bar-Grill-OIS-Report-12-17-2020.pdf" TargetMode="External"/><Relationship Id="rId37" Type="http://schemas.openxmlformats.org/officeDocument/2006/relationships/hyperlink" Target="https://www.independent.co.uk/news/world/honolulu-killer-was-the-loner-from-easy-street-1123344.html" TargetMode="External"/><Relationship Id="rId79" Type="http://schemas.openxmlformats.org/officeDocument/2006/relationships/hyperlink" Target="https://en.wikipedia.org/wiki/2016_shooting_of_Dallas_police_officers" TargetMode="External"/><Relationship Id="rId102" Type="http://schemas.openxmlformats.org/officeDocument/2006/relationships/hyperlink" Target="https://extras.denverpost.com/news/col0920a.htm;" TargetMode="External"/><Relationship Id="rId144" Type="http://schemas.openxmlformats.org/officeDocument/2006/relationships/hyperlink" Target="https://www.wral.com/news/local/story/9936931/" TargetMode="External"/><Relationship Id="rId90" Type="http://schemas.openxmlformats.org/officeDocument/2006/relationships/hyperlink" Target="https://heavy.com/news/2018/04/travis-reinking-family-parents-facebook-mother/" TargetMode="External"/><Relationship Id="rId186" Type="http://schemas.openxmlformats.org/officeDocument/2006/relationships/hyperlink" Target="https://www.mlive.com/news/kalamazoo/2016/02/kalamazoo_mass_shooting_legall.html" TargetMode="External"/><Relationship Id="rId351" Type="http://schemas.openxmlformats.org/officeDocument/2006/relationships/hyperlink" Target="https://www.sun-sentinel.com/local/broward/fl-reg-esteban-santiago-pleads-guilty-airport-shooting-20180523-story.html" TargetMode="External"/><Relationship Id="rId393" Type="http://schemas.openxmlformats.org/officeDocument/2006/relationships/hyperlink" Target="https://abcnews.go.com/US/story?id=611342&amp;page=1" TargetMode="External"/><Relationship Id="rId407" Type="http://schemas.openxmlformats.org/officeDocument/2006/relationships/hyperlink" Target="https://www.washingtonpost.com/world/national-security/gunman-in-marine-slayings-described-life-as-prison-days-before-rampage/2015/07/17/86d1f988-2c67-11e5-a250-42bd812efc09_story.html" TargetMode="External"/><Relationship Id="rId211" Type="http://schemas.openxmlformats.org/officeDocument/2006/relationships/hyperlink" Target="https://www.columbiadailyherald.com/zz/news/20200227/shooter-at-milwaukee-molson-coors-had-long-running-dispute-with-co-worker" TargetMode="External"/><Relationship Id="rId253" Type="http://schemas.openxmlformats.org/officeDocument/2006/relationships/hyperlink" Target="https://www.king5.com/video/news/crime/22-year-old-charged-with-4-counts-of-murder-for-quadruple-shooting-in-tacoma/281-3377808d-4d86-402b-9362-4169eeaa3b05" TargetMode="External"/><Relationship Id="rId295" Type="http://schemas.openxmlformats.org/officeDocument/2006/relationships/hyperlink" Target="https://www.dailymail.co.uk/news/article-10264159/Brother-Ethan-Crumbley-says-never-exhibited-violent-tendencies.html" TargetMode="External"/><Relationship Id="rId309" Type="http://schemas.openxmlformats.org/officeDocument/2006/relationships/hyperlink" Target="https://www.cbsnews.com/news/employment-agency-bloodbath/" TargetMode="External"/><Relationship Id="rId48" Type="http://schemas.openxmlformats.org/officeDocument/2006/relationships/hyperlink" Target="https://www.postindependent.com/news/fbi-rules-out-terrorism-in-utah-shooting/" TargetMode="External"/><Relationship Id="rId113" Type="http://schemas.openxmlformats.org/officeDocument/2006/relationships/hyperlink" Target="https://www.ourmidland.com/news/article/Gunman-had-history-of-mental-illness-7103532.php" TargetMode="External"/><Relationship Id="rId320" Type="http://schemas.openxmlformats.org/officeDocument/2006/relationships/hyperlink" Target="https://www.pennlive.com/life/2020/10/he-was-an-angry-man-the-tragedy-at-west-nickel-mines-amish-school-in-2006.html" TargetMode="External"/><Relationship Id="rId155" Type="http://schemas.openxmlformats.org/officeDocument/2006/relationships/hyperlink" Target="https://www.nytimes.com/interactive/2015/10/03/us/how-mass-shooters-got-their-guns.html" TargetMode="External"/><Relationship Id="rId197" Type="http://schemas.openxmlformats.org/officeDocument/2006/relationships/hyperlink" Target="https://www.cnn.com/2018/05/21/health/ritalin-school-shootings-oliver-north-bn/index.html" TargetMode="External"/><Relationship Id="rId362" Type="http://schemas.openxmlformats.org/officeDocument/2006/relationships/hyperlink" Target="https://www.wthr.com/article/news/local/fedex-mass-shooting/indianapolis-fedex-shooting-shots-fired-victims-shooter/531-aa5d4c58-0cca-45c7-8c08-9697df5e793c" TargetMode="External"/><Relationship Id="rId418" Type="http://schemas.openxmlformats.org/officeDocument/2006/relationships/hyperlink" Target="https://www.google.com/url?sa=t&amp;rct=j&amp;q=&amp;esrc=s&amp;source=web&amp;cd=&amp;ved=2ahUKEwjBzNKJqfL7AhX6ATQIHaCyCvkQFnoECA8QAQ&amp;url=https%3A%2F%2Fcaseinfo.nvsupremecourt.us%2Fdocument%2Fview.do%3FcsNameID%3D62261%26csIID%3D62261%26deLinkID%3D840529%26onBaseDocumentNumber%3D21-36906&amp;usg=AOvVaw0e0NO_mxtDCML0cTZH6-_6" TargetMode="External"/><Relationship Id="rId222" Type="http://schemas.openxmlformats.org/officeDocument/2006/relationships/hyperlink" Target="https://www.news-leader.com/story/news/crime/2020/06/01/kum-n-go-springfield-missouri-shooting-warrant-mental-health/5309045002/" TargetMode="External"/><Relationship Id="rId264" Type="http://schemas.openxmlformats.org/officeDocument/2006/relationships/hyperlink" Target="https://www.thestatesman.com/opinion/amendment-inserted-slave-holders-1503077694.html" TargetMode="External"/><Relationship Id="rId17" Type="http://schemas.openxmlformats.org/officeDocument/2006/relationships/hyperlink" Target="https://schoolshooters.info/sites/default/files/shooters_myth_stable_home_1.15.pdf" TargetMode="External"/><Relationship Id="rId59" Type="http://schemas.openxmlformats.org/officeDocument/2006/relationships/hyperlink" Target="https://tucson.com/news/local/crime/what-loughner-s-parents-knew-they-watched-his-decline-but/article_fb334f4e-4d20-5d80-baac-b467e8f56cb9.html" TargetMode="External"/><Relationship Id="rId124" Type="http://schemas.openxmlformats.org/officeDocument/2006/relationships/hyperlink" Target="https://www.independent.com/2013/01/31/goleta-postal-murders/" TargetMode="External"/><Relationship Id="rId70" Type="http://schemas.openxmlformats.org/officeDocument/2006/relationships/hyperlink" Target="https://www.mprnews.org/story/2012/09/28/minneapolis-shooting-victims-suspect-identified" TargetMode="External"/><Relationship Id="rId166" Type="http://schemas.openxmlformats.org/officeDocument/2006/relationships/hyperlink" Target="https://www.nytimes.com/2012/07/23/us/online-ammunition-sales-highlighted-by-aurora-shootings.html" TargetMode="External"/><Relationship Id="rId331" Type="http://schemas.openxmlformats.org/officeDocument/2006/relationships/hyperlink" Target="https://www.spokesman.com/blogs/sirens/2011/jan/14/3-sentenced-lakewood-police-murders/" TargetMode="External"/><Relationship Id="rId373" Type="http://schemas.openxmlformats.org/officeDocument/2006/relationships/hyperlink" Target="https://www.gwinnettdailypost.com/archive/spa-victim-foreshadowed-violence-in-06-restraining-order/article_4118eb68-0092-5a85-82d1-f7c9cafa9370.html" TargetMode="External"/><Relationship Id="rId429" Type="http://schemas.openxmlformats.org/officeDocument/2006/relationships/hyperlink" Target="https://www.ksat.com/news/national/2022/11/25/teenage-employee-among-6-killed-in-virginia-walmart-shooting/" TargetMode="External"/><Relationship Id="rId1" Type="http://schemas.openxmlformats.org/officeDocument/2006/relationships/hyperlink" Target="https://accesswdun.com/article/2002/3/202730" TargetMode="External"/><Relationship Id="rId233" Type="http://schemas.openxmlformats.org/officeDocument/2006/relationships/hyperlink" Target="https://pendoreillerivervalley.com/four-killed-in-oldtown-shooting-p111-119.htm" TargetMode="External"/><Relationship Id="rId440" Type="http://schemas.openxmlformats.org/officeDocument/2006/relationships/hyperlink" Target="https://www.nbcnews.com/news/us-news/parents-gunman-killed-five-louisville-bank-wracked-grief-confusion-rcna81701" TargetMode="External"/><Relationship Id="rId28" Type="http://schemas.openxmlformats.org/officeDocument/2006/relationships/hyperlink" Target="https://abcnews.go.com/US/wireStory/ohio-shooter-wrestled-dark-thoughts-64815280" TargetMode="External"/><Relationship Id="rId275" Type="http://schemas.openxmlformats.org/officeDocument/2006/relationships/hyperlink" Target="https://komonews.com/news/local/mental-competency-hearing-ordered-for-tacoma-quadruple-murder-suspect" TargetMode="External"/><Relationship Id="rId300" Type="http://schemas.openxmlformats.org/officeDocument/2006/relationships/hyperlink" Target="https://metro.co.uk/2019/07/29/school-shooter-murdered-four-kids-teacher-11-dies-head-car-crash-10480495/" TargetMode="External"/><Relationship Id="rId81" Type="http://schemas.openxmlformats.org/officeDocument/2006/relationships/hyperlink" Target="https://www.spokesman.com/stories/2016/nov/23/documents-detail-cascade-mall-shooting-suspects-at/" TargetMode="External"/><Relationship Id="rId135" Type="http://schemas.openxmlformats.org/officeDocument/2006/relationships/hyperlink" Target="https://www.twincities.com/2008/02/07/report-details-off-duty-deputys-killing-rampage-in-crandon/" TargetMode="External"/><Relationship Id="rId177" Type="http://schemas.openxmlformats.org/officeDocument/2006/relationships/hyperlink" Target="https://www.nbcnews.com/storyline/oregon-college-shooting/oregon-shooting-umpqua-gunman-chris-harper-mercer-what-we-know-n437351" TargetMode="External"/><Relationship Id="rId342" Type="http://schemas.openxmlformats.org/officeDocument/2006/relationships/hyperlink" Target="https://www.minnpost.com/minnesota-blog-cabin/2012/10/remembering-reuven-rahamim/;" TargetMode="External"/><Relationship Id="rId384" Type="http://schemas.openxmlformats.org/officeDocument/2006/relationships/hyperlink" Target="http://www.seattleweekly.com/news/the-bitter-life-and-sudden-death-of-arcan-cet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1D440-A023-9945-AEF6-02A7B64B8FC4}">
  <sheetPr codeName="Sheet1"/>
  <dimension ref="A1:CK105"/>
  <sheetViews>
    <sheetView tabSelected="1" topLeftCell="G1" zoomScale="120" zoomScaleNormal="120" workbookViewId="0">
      <pane xSplit="15" ySplit="1" topLeftCell="V2" activePane="bottomRight" state="frozen"/>
      <selection activeCell="G1" sqref="G1"/>
      <selection pane="topRight" activeCell="R1" sqref="R1"/>
      <selection pane="bottomLeft" activeCell="G2" sqref="G2"/>
      <selection pane="bottomRight" activeCell="J1" sqref="A1:J1048576"/>
    </sheetView>
  </sheetViews>
  <sheetFormatPr baseColWidth="10" defaultRowHeight="14" x14ac:dyDescent="0.2"/>
  <cols>
    <col min="1" max="1" width="10.83203125" style="5" hidden="1" customWidth="1"/>
    <col min="2" max="10" width="10.83203125" style="1" hidden="1" customWidth="1"/>
    <col min="11" max="13" width="5.83203125" style="1" customWidth="1"/>
    <col min="14" max="15" width="10.83203125" style="1"/>
    <col min="16" max="16" width="20.6640625" style="1" customWidth="1"/>
    <col min="17" max="25" width="10.83203125" style="1"/>
    <col min="26" max="27" width="10.83203125" style="7"/>
    <col min="28" max="28" width="10.83203125" style="5"/>
    <col min="29" max="29" width="10.83203125" style="7"/>
    <col min="30" max="37" width="10.83203125" style="1"/>
    <col min="38" max="39" width="10.83203125" style="7"/>
    <col min="40" max="42" width="10.83203125" style="1"/>
    <col min="43" max="51" width="10.83203125" style="1" customWidth="1"/>
    <col min="52" max="52" width="10.83203125" style="6" customWidth="1"/>
    <col min="53" max="53" width="10.83203125" style="1" customWidth="1"/>
    <col min="54" max="57" width="10.83203125" style="1"/>
    <col min="58" max="58" width="18.1640625" style="1" customWidth="1"/>
    <col min="59" max="59" width="52.1640625" style="1" customWidth="1"/>
    <col min="60" max="60" width="15" style="5" customWidth="1"/>
    <col min="61" max="61" width="25.5" style="1" customWidth="1"/>
    <col min="62" max="65" width="10.83203125" style="1"/>
    <col min="66" max="66" width="30.6640625" style="1" customWidth="1"/>
    <col min="67" max="67" width="10.83203125" style="1"/>
    <col min="68" max="68" width="21.5" style="6" customWidth="1"/>
    <col min="69" max="70" width="10.83203125" style="1"/>
    <col min="71" max="72" width="10.83203125" style="8"/>
    <col min="73" max="78" width="10.83203125" style="10"/>
    <col min="79" max="79" width="15.33203125" style="10" customWidth="1"/>
    <col min="80" max="81" width="10.83203125" style="10"/>
    <col min="82" max="16384" width="10.83203125" style="1"/>
  </cols>
  <sheetData>
    <row r="1" spans="1:88" s="2" customFormat="1" ht="75" x14ac:dyDescent="0.2">
      <c r="A1" s="2" t="s">
        <v>2010</v>
      </c>
      <c r="B1" s="2" t="s">
        <v>2015</v>
      </c>
      <c r="C1" s="2" t="s">
        <v>2016</v>
      </c>
      <c r="D1" s="2" t="s">
        <v>1974</v>
      </c>
      <c r="E1" s="2" t="s">
        <v>1982</v>
      </c>
      <c r="F1" s="2" t="s">
        <v>1983</v>
      </c>
      <c r="G1" s="2" t="s">
        <v>2282</v>
      </c>
      <c r="H1" s="2" t="s">
        <v>2283</v>
      </c>
      <c r="I1" s="2" t="s">
        <v>2362</v>
      </c>
      <c r="J1" s="2" t="s">
        <v>2284</v>
      </c>
      <c r="K1" s="2" t="s">
        <v>0</v>
      </c>
      <c r="L1" s="2" t="s">
        <v>1</v>
      </c>
      <c r="M1" s="2" t="s">
        <v>2</v>
      </c>
      <c r="N1" s="2" t="s">
        <v>3</v>
      </c>
      <c r="O1" s="2" t="s">
        <v>4</v>
      </c>
      <c r="P1" s="2" t="s">
        <v>5</v>
      </c>
      <c r="Q1" s="2" t="s">
        <v>6</v>
      </c>
      <c r="R1" s="2" t="s">
        <v>7</v>
      </c>
      <c r="S1" s="2" t="s">
        <v>8</v>
      </c>
      <c r="T1" s="2" t="s">
        <v>39</v>
      </c>
      <c r="U1" s="2" t="s">
        <v>40</v>
      </c>
      <c r="V1" s="2" t="s">
        <v>1351</v>
      </c>
      <c r="W1" s="2" t="s">
        <v>14</v>
      </c>
      <c r="X1" s="2" t="s">
        <v>15</v>
      </c>
      <c r="Y1" s="2" t="s">
        <v>16</v>
      </c>
      <c r="Z1" s="2" t="s">
        <v>17</v>
      </c>
      <c r="AA1" s="2" t="s">
        <v>18</v>
      </c>
      <c r="AB1" s="2" t="s">
        <v>1382</v>
      </c>
      <c r="AC1" s="2" t="s">
        <v>9</v>
      </c>
      <c r="AD1" s="2" t="s">
        <v>10</v>
      </c>
      <c r="AE1" s="2" t="s">
        <v>11</v>
      </c>
      <c r="AF1" s="2" t="s">
        <v>2219</v>
      </c>
      <c r="AH1" s="2" t="s">
        <v>12</v>
      </c>
      <c r="AI1" s="2" t="s">
        <v>13</v>
      </c>
      <c r="AJ1" s="2" t="s">
        <v>1331</v>
      </c>
      <c r="AK1" s="2" t="s">
        <v>1418</v>
      </c>
      <c r="AL1" s="2" t="s">
        <v>19</v>
      </c>
      <c r="AM1" s="2" t="s">
        <v>20</v>
      </c>
      <c r="AN1" s="2" t="s">
        <v>21</v>
      </c>
      <c r="AO1" s="2" t="s">
        <v>28</v>
      </c>
      <c r="AP1" s="2" t="s">
        <v>29</v>
      </c>
      <c r="AQ1" s="2" t="s">
        <v>22</v>
      </c>
      <c r="AR1" s="2" t="s">
        <v>23</v>
      </c>
      <c r="AS1" s="2" t="s">
        <v>24</v>
      </c>
      <c r="AT1" s="2" t="s">
        <v>25</v>
      </c>
      <c r="AU1" s="2" t="s">
        <v>26</v>
      </c>
      <c r="AV1" s="2" t="s">
        <v>27</v>
      </c>
      <c r="AW1" s="2" t="s">
        <v>30</v>
      </c>
      <c r="AX1" s="2" t="s">
        <v>31</v>
      </c>
      <c r="AY1" s="2" t="s">
        <v>32</v>
      </c>
      <c r="AZ1" s="2" t="s">
        <v>33</v>
      </c>
      <c r="BA1" s="2" t="s">
        <v>1426</v>
      </c>
      <c r="BB1" s="2" t="s">
        <v>43</v>
      </c>
      <c r="BC1" s="2" t="s">
        <v>2403</v>
      </c>
      <c r="BD1" s="2" t="s">
        <v>46</v>
      </c>
      <c r="BE1" s="2" t="s">
        <v>47</v>
      </c>
      <c r="BF1" s="2" t="s">
        <v>34</v>
      </c>
      <c r="BG1" s="2" t="s">
        <v>41</v>
      </c>
      <c r="BH1" s="2" t="s">
        <v>42</v>
      </c>
      <c r="BI1" s="2" t="s">
        <v>48</v>
      </c>
      <c r="BJ1" s="2" t="s">
        <v>49</v>
      </c>
      <c r="BK1" s="2" t="s">
        <v>44</v>
      </c>
      <c r="BL1" s="2" t="s">
        <v>1352</v>
      </c>
      <c r="BM1" s="2" t="s">
        <v>45</v>
      </c>
      <c r="BN1" s="2" t="s">
        <v>50</v>
      </c>
      <c r="BO1" s="2" t="s">
        <v>51</v>
      </c>
      <c r="BP1" s="2" t="s">
        <v>1515</v>
      </c>
      <c r="BQ1" s="2" t="s">
        <v>35</v>
      </c>
      <c r="BR1" s="2" t="s">
        <v>36</v>
      </c>
      <c r="BS1" s="3" t="s">
        <v>37</v>
      </c>
      <c r="BT1" s="3" t="s">
        <v>38</v>
      </c>
      <c r="BU1" s="4" t="s">
        <v>1347</v>
      </c>
      <c r="BV1" s="4" t="s">
        <v>1348</v>
      </c>
      <c r="BW1" s="4" t="s">
        <v>1349</v>
      </c>
      <c r="BX1" s="4" t="s">
        <v>1350</v>
      </c>
      <c r="BY1" s="4" t="s">
        <v>1668</v>
      </c>
      <c r="BZ1" s="4" t="s">
        <v>1669</v>
      </c>
      <c r="CA1" s="2" t="s">
        <v>1543</v>
      </c>
      <c r="CB1" s="2" t="s">
        <v>1370</v>
      </c>
      <c r="CC1" s="4" t="s">
        <v>1522</v>
      </c>
      <c r="CD1" s="2" t="s">
        <v>1477</v>
      </c>
      <c r="CE1" s="2" t="s">
        <v>52</v>
      </c>
      <c r="CF1" s="2" t="s">
        <v>53</v>
      </c>
      <c r="CG1" s="2" t="s">
        <v>54</v>
      </c>
      <c r="CH1" s="1"/>
      <c r="CI1" s="1"/>
      <c r="CJ1" s="1"/>
    </row>
    <row r="2" spans="1:88" x14ac:dyDescent="0.2">
      <c r="A2" s="5">
        <v>0</v>
      </c>
      <c r="C2" s="1" t="s">
        <v>74</v>
      </c>
      <c r="G2" s="1" t="s">
        <v>2363</v>
      </c>
      <c r="J2" s="1" t="s">
        <v>2364</v>
      </c>
      <c r="K2" s="1">
        <v>1998</v>
      </c>
      <c r="L2" s="1">
        <v>3</v>
      </c>
      <c r="M2" s="1">
        <v>7</v>
      </c>
      <c r="N2" s="1" t="s">
        <v>55</v>
      </c>
      <c r="O2" s="1" t="s">
        <v>56</v>
      </c>
      <c r="P2" s="1" t="s">
        <v>57</v>
      </c>
      <c r="Q2" s="6">
        <v>35</v>
      </c>
      <c r="R2" s="1" t="s">
        <v>58</v>
      </c>
      <c r="S2" s="1" t="s">
        <v>59</v>
      </c>
      <c r="T2" s="1" t="s">
        <v>64</v>
      </c>
      <c r="U2" s="1" t="s">
        <v>1368</v>
      </c>
      <c r="V2" s="1" t="s">
        <v>65</v>
      </c>
      <c r="W2" s="1">
        <v>4</v>
      </c>
      <c r="X2" s="1">
        <v>4</v>
      </c>
      <c r="Y2" s="1">
        <v>0</v>
      </c>
      <c r="Z2" s="7">
        <v>1</v>
      </c>
      <c r="AA2" s="7">
        <v>0</v>
      </c>
      <c r="AB2" s="5">
        <v>0</v>
      </c>
      <c r="AH2" s="1" t="s">
        <v>60</v>
      </c>
      <c r="AI2" s="1" t="s">
        <v>61</v>
      </c>
      <c r="AJ2" s="1" t="s">
        <v>1293</v>
      </c>
      <c r="AK2" s="1">
        <v>0</v>
      </c>
      <c r="AL2" s="7">
        <v>1</v>
      </c>
      <c r="AM2" s="7">
        <v>1</v>
      </c>
      <c r="AN2" s="1" t="s">
        <v>62</v>
      </c>
      <c r="AO2" s="5" t="s">
        <v>63</v>
      </c>
      <c r="AP2" s="5" t="s">
        <v>63</v>
      </c>
      <c r="AQ2" s="1">
        <v>1</v>
      </c>
      <c r="AR2" s="1">
        <v>0</v>
      </c>
      <c r="AS2" s="1">
        <v>0</v>
      </c>
      <c r="AT2" s="1">
        <f>IF(AQ2=1,IF(AR2=0,IF(AS2=0,1,0),0),0)</f>
        <v>1</v>
      </c>
      <c r="AU2" s="1">
        <f>IF(AR2=1,IF(AQ2=0,IF(AS2=0,1,0),0),0)</f>
        <v>0</v>
      </c>
      <c r="AV2" s="1">
        <f>IF(AS2=1,IF(AQ2=0,IF(AR2=0,1,0),0),0)</f>
        <v>0</v>
      </c>
      <c r="AW2" s="1">
        <v>0</v>
      </c>
      <c r="AX2" s="1">
        <v>0</v>
      </c>
      <c r="AY2" s="1">
        <v>0</v>
      </c>
      <c r="AZ2" s="6">
        <v>0</v>
      </c>
      <c r="BA2" s="1" t="s">
        <v>22</v>
      </c>
      <c r="BB2" s="1" t="s">
        <v>67</v>
      </c>
      <c r="BC2" s="1">
        <v>1</v>
      </c>
      <c r="BD2" s="1" t="s">
        <v>69</v>
      </c>
      <c r="BE2" s="1" t="s">
        <v>70</v>
      </c>
      <c r="BF2" s="1">
        <v>1</v>
      </c>
      <c r="BG2" s="1" t="s">
        <v>66</v>
      </c>
      <c r="BH2" s="5">
        <v>1</v>
      </c>
      <c r="BI2" s="1" t="s">
        <v>71</v>
      </c>
      <c r="BJ2" s="1" t="s">
        <v>72</v>
      </c>
      <c r="BK2" s="1" t="s">
        <v>68</v>
      </c>
      <c r="BL2" s="1">
        <v>0</v>
      </c>
      <c r="BN2" s="1" t="s">
        <v>73</v>
      </c>
      <c r="BO2" s="1" t="s">
        <v>74</v>
      </c>
      <c r="BP2" s="6">
        <v>0</v>
      </c>
      <c r="BQ2" s="1">
        <v>3</v>
      </c>
      <c r="BR2" s="1">
        <v>1</v>
      </c>
      <c r="BS2" s="8">
        <v>0.25</v>
      </c>
      <c r="BT2" s="8">
        <v>0.75</v>
      </c>
      <c r="BU2" s="9">
        <v>4</v>
      </c>
      <c r="BV2" s="9"/>
      <c r="BW2" s="9"/>
      <c r="BX2" s="9"/>
      <c r="BY2" s="9"/>
      <c r="BZ2" s="9"/>
      <c r="CA2" s="9"/>
      <c r="CB2" s="10" t="s">
        <v>1526</v>
      </c>
      <c r="CC2" s="10" t="s">
        <v>1525</v>
      </c>
      <c r="CE2" s="1" t="s">
        <v>75</v>
      </c>
      <c r="CF2" s="1" t="s">
        <v>76</v>
      </c>
      <c r="CG2" s="1" t="s">
        <v>77</v>
      </c>
    </row>
    <row r="3" spans="1:88" x14ac:dyDescent="0.2">
      <c r="A3" s="5" t="s">
        <v>2086</v>
      </c>
      <c r="B3" s="1" t="s">
        <v>2035</v>
      </c>
      <c r="D3" s="1">
        <v>1</v>
      </c>
      <c r="E3" s="1" t="s">
        <v>1984</v>
      </c>
      <c r="F3" s="1" t="s">
        <v>1985</v>
      </c>
      <c r="G3" s="1" t="s">
        <v>2365</v>
      </c>
      <c r="J3" s="1" t="s">
        <v>2366</v>
      </c>
      <c r="K3" s="1">
        <v>1998</v>
      </c>
      <c r="L3" s="1">
        <v>3</v>
      </c>
      <c r="M3" s="1">
        <v>24</v>
      </c>
      <c r="N3" s="1" t="s">
        <v>78</v>
      </c>
      <c r="O3" s="1" t="s">
        <v>79</v>
      </c>
      <c r="P3" s="1" t="s">
        <v>80</v>
      </c>
      <c r="Q3" s="6" t="s">
        <v>81</v>
      </c>
      <c r="R3" s="1" t="s">
        <v>82</v>
      </c>
      <c r="S3" s="1" t="s">
        <v>83</v>
      </c>
      <c r="T3" s="1" t="s">
        <v>88</v>
      </c>
      <c r="U3" s="1" t="s">
        <v>89</v>
      </c>
      <c r="W3" s="1">
        <v>5</v>
      </c>
      <c r="X3" s="1">
        <v>5</v>
      </c>
      <c r="Y3" s="1">
        <v>10</v>
      </c>
      <c r="Z3" s="7">
        <v>0</v>
      </c>
      <c r="AA3" s="7">
        <v>0</v>
      </c>
      <c r="AB3" s="5">
        <v>0</v>
      </c>
      <c r="AH3" s="1" t="s">
        <v>84</v>
      </c>
      <c r="AI3" s="1" t="s">
        <v>61</v>
      </c>
      <c r="AJ3" s="1" t="s">
        <v>1294</v>
      </c>
      <c r="AK3" s="1">
        <v>1</v>
      </c>
      <c r="AL3" s="7">
        <v>1</v>
      </c>
      <c r="AM3" s="7">
        <v>1</v>
      </c>
      <c r="AN3" s="1" t="s">
        <v>85</v>
      </c>
      <c r="AO3" s="5" t="s">
        <v>86</v>
      </c>
      <c r="AP3" s="5" t="s">
        <v>87</v>
      </c>
      <c r="AQ3" s="1">
        <v>0</v>
      </c>
      <c r="AR3" s="1">
        <v>1</v>
      </c>
      <c r="AS3" s="1">
        <v>0</v>
      </c>
      <c r="AT3" s="1">
        <f>IF(AQ3=1,IF(AR3=0,IF(AS3=0,1,0),0),0)</f>
        <v>0</v>
      </c>
      <c r="AU3" s="1">
        <f>IF(AR3=1,IF(AQ3=0,IF(AS3=0,1,0),0),0)</f>
        <v>1</v>
      </c>
      <c r="AV3" s="1">
        <f>IF(AS3=1,IF(AQ3=0,IF(AR3=0,1,0),0),0)</f>
        <v>0</v>
      </c>
      <c r="AW3" s="1">
        <v>0</v>
      </c>
      <c r="AX3" s="1">
        <v>0</v>
      </c>
      <c r="AY3" s="1">
        <v>0</v>
      </c>
      <c r="AZ3" s="6">
        <v>0</v>
      </c>
      <c r="BA3" s="1" t="s">
        <v>90</v>
      </c>
      <c r="BB3" s="1" t="s">
        <v>91</v>
      </c>
      <c r="BC3" s="1">
        <v>0</v>
      </c>
      <c r="BD3" s="1" t="s">
        <v>92</v>
      </c>
      <c r="BE3" s="1" t="s">
        <v>93</v>
      </c>
      <c r="BF3" s="1">
        <v>0</v>
      </c>
      <c r="BG3" s="1" t="s">
        <v>1899</v>
      </c>
      <c r="BH3" s="5" t="s">
        <v>1831</v>
      </c>
      <c r="BI3" s="1" t="s">
        <v>1795</v>
      </c>
      <c r="BJ3" s="1" t="s">
        <v>1794</v>
      </c>
      <c r="BK3" s="1" t="s">
        <v>68</v>
      </c>
      <c r="BL3" s="1">
        <v>0</v>
      </c>
      <c r="BN3" s="1" t="s">
        <v>1755</v>
      </c>
      <c r="BO3" s="1" t="s">
        <v>94</v>
      </c>
      <c r="BP3" s="6" t="s">
        <v>2505</v>
      </c>
      <c r="BQ3" s="1">
        <v>0</v>
      </c>
      <c r="BR3" s="1">
        <v>5</v>
      </c>
      <c r="BS3" s="8">
        <v>1</v>
      </c>
      <c r="BT3" s="8">
        <v>0</v>
      </c>
      <c r="BU3" s="9">
        <v>5</v>
      </c>
      <c r="BV3" s="9"/>
      <c r="BW3" s="9"/>
      <c r="BX3" s="9"/>
      <c r="BY3" s="9"/>
      <c r="BZ3" s="9"/>
      <c r="CA3" s="9"/>
      <c r="CB3" s="10" t="s">
        <v>1527</v>
      </c>
      <c r="CC3" s="10" t="s">
        <v>1902</v>
      </c>
      <c r="CD3" s="1" t="s">
        <v>1530</v>
      </c>
      <c r="CE3" s="1" t="s">
        <v>95</v>
      </c>
      <c r="CF3" s="1" t="s">
        <v>96</v>
      </c>
      <c r="CG3" s="1" t="s">
        <v>97</v>
      </c>
      <c r="CH3" s="1" t="s">
        <v>98</v>
      </c>
      <c r="CI3" s="1" t="s">
        <v>99</v>
      </c>
    </row>
    <row r="4" spans="1:88" x14ac:dyDescent="0.2">
      <c r="A4" s="5">
        <v>0</v>
      </c>
      <c r="C4" s="1" t="s">
        <v>94</v>
      </c>
      <c r="D4" s="1">
        <v>0</v>
      </c>
      <c r="E4" s="1" t="s">
        <v>1980</v>
      </c>
      <c r="F4" s="1" t="s">
        <v>1981</v>
      </c>
      <c r="G4" s="1" t="s">
        <v>2367</v>
      </c>
      <c r="J4" s="1" t="s">
        <v>2368</v>
      </c>
      <c r="K4" s="1">
        <v>1999</v>
      </c>
      <c r="L4" s="1">
        <v>4</v>
      </c>
      <c r="M4" s="1">
        <v>20</v>
      </c>
      <c r="N4" s="1" t="s">
        <v>100</v>
      </c>
      <c r="O4" s="1" t="s">
        <v>101</v>
      </c>
      <c r="P4" s="1" t="s">
        <v>102</v>
      </c>
      <c r="Q4" s="6" t="s">
        <v>103</v>
      </c>
      <c r="R4" s="1" t="s">
        <v>82</v>
      </c>
      <c r="S4" s="1" t="s">
        <v>83</v>
      </c>
      <c r="T4" s="1" t="s">
        <v>88</v>
      </c>
      <c r="U4" s="1" t="s">
        <v>109</v>
      </c>
      <c r="W4" s="1">
        <v>13</v>
      </c>
      <c r="X4" s="1">
        <v>13</v>
      </c>
      <c r="Y4" s="1">
        <v>24</v>
      </c>
      <c r="Z4" s="7">
        <v>1</v>
      </c>
      <c r="AA4" s="7">
        <v>0</v>
      </c>
      <c r="AB4" s="5">
        <v>0</v>
      </c>
      <c r="AC4" s="7" t="s">
        <v>1388</v>
      </c>
      <c r="AD4" s="1" t="s">
        <v>104</v>
      </c>
      <c r="AE4" s="1" t="s">
        <v>1390</v>
      </c>
      <c r="AH4" s="1" t="s">
        <v>105</v>
      </c>
      <c r="AI4" s="1" t="s">
        <v>106</v>
      </c>
      <c r="AJ4" s="1" t="s">
        <v>1864</v>
      </c>
      <c r="AK4" s="1">
        <v>1</v>
      </c>
      <c r="AL4" s="7">
        <v>1</v>
      </c>
      <c r="AM4" s="7">
        <v>1</v>
      </c>
      <c r="AN4" s="1" t="s">
        <v>107</v>
      </c>
      <c r="AO4" s="5" t="s">
        <v>108</v>
      </c>
      <c r="AP4" s="5" t="s">
        <v>1442</v>
      </c>
      <c r="AQ4" s="1">
        <v>1</v>
      </c>
      <c r="AR4" s="1">
        <v>1</v>
      </c>
      <c r="AS4" s="1">
        <v>1</v>
      </c>
      <c r="AT4" s="1">
        <f>IF(AQ4=1,IF(AR4=0,IF(AS4=0,1,0),0),0)</f>
        <v>0</v>
      </c>
      <c r="AU4" s="1">
        <f>IF(AR4=1,IF(AQ4=0,IF(AS4=0,1,0),0),0)</f>
        <v>0</v>
      </c>
      <c r="AV4" s="1">
        <f>IF(AS4=1,IF(AQ4=0,IF(AR4=0,1,0),0),0)</f>
        <v>0</v>
      </c>
      <c r="AW4" s="1">
        <v>0</v>
      </c>
      <c r="AX4" s="1">
        <v>0</v>
      </c>
      <c r="AY4" s="1">
        <v>1</v>
      </c>
      <c r="AZ4" s="6">
        <v>0</v>
      </c>
      <c r="BA4" s="1" t="s">
        <v>194</v>
      </c>
      <c r="BB4" s="1" t="s">
        <v>111</v>
      </c>
      <c r="BC4" s="1">
        <v>0</v>
      </c>
      <c r="BD4" s="1" t="s">
        <v>112</v>
      </c>
      <c r="BE4" s="1" t="s">
        <v>113</v>
      </c>
      <c r="BF4" s="1">
        <v>1</v>
      </c>
      <c r="BG4" s="1" t="s">
        <v>110</v>
      </c>
      <c r="BH4" s="5">
        <v>1</v>
      </c>
      <c r="BI4" s="1" t="s">
        <v>114</v>
      </c>
      <c r="BJ4" s="1" t="s">
        <v>115</v>
      </c>
      <c r="BK4" s="1" t="s">
        <v>68</v>
      </c>
      <c r="BL4" s="1">
        <v>0</v>
      </c>
      <c r="BN4" s="1" t="s">
        <v>1670</v>
      </c>
      <c r="BO4" s="1" t="s">
        <v>94</v>
      </c>
      <c r="BP4" s="6">
        <v>0</v>
      </c>
      <c r="BQ4" s="1">
        <v>9</v>
      </c>
      <c r="BR4" s="1">
        <v>4</v>
      </c>
      <c r="BS4" s="8">
        <v>0.30769230769230771</v>
      </c>
      <c r="BT4" s="8">
        <v>0.69230769230769229</v>
      </c>
      <c r="BU4" s="9">
        <v>11</v>
      </c>
      <c r="BV4" s="9">
        <v>1</v>
      </c>
      <c r="BW4" s="9">
        <v>1</v>
      </c>
      <c r="BX4" s="9"/>
      <c r="BY4" s="9"/>
      <c r="BZ4" s="9"/>
      <c r="CA4" s="9"/>
      <c r="CB4" s="10" t="s">
        <v>1740</v>
      </c>
      <c r="CC4" s="10" t="s">
        <v>1528</v>
      </c>
      <c r="CD4" s="1" t="s">
        <v>1529</v>
      </c>
      <c r="CE4" s="1" t="s">
        <v>116</v>
      </c>
      <c r="CF4" s="1" t="s">
        <v>117</v>
      </c>
      <c r="CG4" s="1" t="s">
        <v>118</v>
      </c>
      <c r="CH4" s="1" t="s">
        <v>119</v>
      </c>
      <c r="CI4" s="1" t="s">
        <v>120</v>
      </c>
    </row>
    <row r="5" spans="1:88" ht="16" x14ac:dyDescent="0.2">
      <c r="A5" s="5" t="s">
        <v>1989</v>
      </c>
      <c r="B5" s="1" t="s">
        <v>2063</v>
      </c>
      <c r="C5" s="1" t="s">
        <v>2062</v>
      </c>
      <c r="K5" s="1">
        <v>1999</v>
      </c>
      <c r="L5" s="1">
        <v>6</v>
      </c>
      <c r="M5" s="1">
        <v>3</v>
      </c>
      <c r="N5" s="1" t="s">
        <v>571</v>
      </c>
      <c r="O5" s="1" t="s">
        <v>882</v>
      </c>
      <c r="P5" s="1" t="s">
        <v>1104</v>
      </c>
      <c r="Q5" s="6">
        <v>23</v>
      </c>
      <c r="R5" s="1" t="s">
        <v>58</v>
      </c>
      <c r="S5" s="1" t="s">
        <v>59</v>
      </c>
      <c r="T5" s="1" t="s">
        <v>1105</v>
      </c>
      <c r="U5" s="1" t="s">
        <v>1106</v>
      </c>
      <c r="W5" s="1">
        <v>4</v>
      </c>
      <c r="X5" s="1">
        <v>4</v>
      </c>
      <c r="Y5" s="1">
        <v>1</v>
      </c>
      <c r="Z5" s="7">
        <v>0</v>
      </c>
      <c r="AA5" s="7">
        <v>0</v>
      </c>
      <c r="AB5" s="5">
        <v>0</v>
      </c>
      <c r="AH5" s="1" t="s">
        <v>60</v>
      </c>
      <c r="AI5" s="1" t="s">
        <v>61</v>
      </c>
      <c r="AJ5" s="1" t="s">
        <v>1293</v>
      </c>
      <c r="AK5" s="1">
        <v>0</v>
      </c>
      <c r="AL5" s="7" t="s">
        <v>125</v>
      </c>
      <c r="AM5" s="7" t="s">
        <v>125</v>
      </c>
      <c r="AN5" s="1" t="s">
        <v>178</v>
      </c>
      <c r="AO5" s="1" t="s">
        <v>966</v>
      </c>
      <c r="AP5" s="1" t="s">
        <v>966</v>
      </c>
      <c r="AQ5" s="1">
        <v>0</v>
      </c>
      <c r="AR5" s="1">
        <v>0</v>
      </c>
      <c r="AS5" s="1">
        <v>1</v>
      </c>
      <c r="AT5" s="1">
        <v>0</v>
      </c>
      <c r="AU5" s="1">
        <v>0</v>
      </c>
      <c r="AV5" s="1">
        <v>1</v>
      </c>
      <c r="AW5" s="1">
        <v>0</v>
      </c>
      <c r="AX5" s="1">
        <v>0</v>
      </c>
      <c r="AY5" s="1">
        <v>0</v>
      </c>
      <c r="AZ5" s="6" t="s">
        <v>1094</v>
      </c>
      <c r="BA5" s="1" t="s">
        <v>24</v>
      </c>
      <c r="BB5" s="1" t="s">
        <v>1108</v>
      </c>
      <c r="BC5" s="1">
        <v>1</v>
      </c>
      <c r="BD5" s="1" t="s">
        <v>1111</v>
      </c>
      <c r="BE5" s="1" t="s">
        <v>1112</v>
      </c>
      <c r="BF5" s="1">
        <v>1</v>
      </c>
      <c r="BG5" s="1" t="s">
        <v>1107</v>
      </c>
      <c r="BH5" s="5">
        <v>1</v>
      </c>
      <c r="BI5" s="1" t="s">
        <v>1113</v>
      </c>
      <c r="BJ5" s="1" t="s">
        <v>1114</v>
      </c>
      <c r="BK5" s="1" t="s">
        <v>1109</v>
      </c>
      <c r="BL5" s="1">
        <v>1</v>
      </c>
      <c r="BM5" s="1" t="s">
        <v>1110</v>
      </c>
      <c r="BN5" s="1" t="s">
        <v>1671</v>
      </c>
      <c r="BO5" s="1" t="s">
        <v>1672</v>
      </c>
      <c r="BP5" s="6" t="s">
        <v>1673</v>
      </c>
      <c r="BQ5" s="1">
        <v>3</v>
      </c>
      <c r="BR5" s="1">
        <v>1</v>
      </c>
      <c r="BS5" s="8">
        <f>1/4</f>
        <v>0.25</v>
      </c>
      <c r="BT5" s="8">
        <f>3/4</f>
        <v>0.75</v>
      </c>
      <c r="BU5" s="9">
        <v>3</v>
      </c>
      <c r="BV5" s="9"/>
      <c r="BW5" s="9">
        <v>1</v>
      </c>
      <c r="BX5" s="9"/>
      <c r="BY5" s="9"/>
      <c r="BZ5" s="9"/>
      <c r="CA5" s="9"/>
      <c r="CB5" s="10" t="s">
        <v>1532</v>
      </c>
      <c r="CC5" s="10" t="s">
        <v>1531</v>
      </c>
      <c r="CD5" s="11" t="s">
        <v>2062</v>
      </c>
      <c r="CE5" s="1" t="s">
        <v>1115</v>
      </c>
      <c r="CF5" s="1" t="s">
        <v>1116</v>
      </c>
    </row>
    <row r="6" spans="1:88" ht="15" customHeight="1" x14ac:dyDescent="0.2">
      <c r="A6" s="5">
        <v>0</v>
      </c>
      <c r="C6" s="1" t="s">
        <v>2036</v>
      </c>
      <c r="K6" s="1">
        <v>1999</v>
      </c>
      <c r="L6" s="1">
        <v>7</v>
      </c>
      <c r="M6" s="1">
        <v>29</v>
      </c>
      <c r="N6" s="1" t="s">
        <v>121</v>
      </c>
      <c r="O6" s="1" t="s">
        <v>122</v>
      </c>
      <c r="P6" s="1" t="s">
        <v>123</v>
      </c>
      <c r="Q6" s="6">
        <v>44</v>
      </c>
      <c r="R6" s="1" t="s">
        <v>58</v>
      </c>
      <c r="S6" s="1" t="s">
        <v>59</v>
      </c>
      <c r="T6" s="1" t="s">
        <v>129</v>
      </c>
      <c r="U6" s="1" t="s">
        <v>130</v>
      </c>
      <c r="W6" s="1">
        <v>12</v>
      </c>
      <c r="X6" s="1">
        <v>9</v>
      </c>
      <c r="Y6" s="1">
        <v>13</v>
      </c>
      <c r="Z6" s="7">
        <v>1</v>
      </c>
      <c r="AA6" s="7">
        <v>0</v>
      </c>
      <c r="AB6" s="5">
        <v>0</v>
      </c>
      <c r="AH6" s="1" t="s">
        <v>124</v>
      </c>
      <c r="AI6" s="1" t="s">
        <v>61</v>
      </c>
      <c r="AJ6" s="1" t="s">
        <v>1295</v>
      </c>
      <c r="AK6" s="1">
        <v>1</v>
      </c>
      <c r="AL6" s="7" t="s">
        <v>125</v>
      </c>
      <c r="AM6" s="7" t="s">
        <v>125</v>
      </c>
      <c r="AN6" s="1" t="s">
        <v>126</v>
      </c>
      <c r="AO6" s="5" t="s">
        <v>127</v>
      </c>
      <c r="AP6" s="5" t="s">
        <v>128</v>
      </c>
      <c r="AQ6" s="1">
        <v>1</v>
      </c>
      <c r="AR6" s="1">
        <v>0</v>
      </c>
      <c r="AS6" s="1">
        <v>0</v>
      </c>
      <c r="AT6" s="1">
        <f t="shared" ref="AT6:AT15" si="0">IF(AQ6=1,IF(AR6=0,IF(AS6=0,1,0),0),0)</f>
        <v>1</v>
      </c>
      <c r="AU6" s="1">
        <f t="shared" ref="AU6:AU15" si="1">IF(AR6=1,IF(AQ6=0,IF(AS6=0,1,0),0),0)</f>
        <v>0</v>
      </c>
      <c r="AV6" s="1">
        <f t="shared" ref="AV6:AV15" si="2">IF(AS6=1,IF(AQ6=0,IF(AR6=0,1,0),0),0)</f>
        <v>0</v>
      </c>
      <c r="AW6" s="1">
        <v>0</v>
      </c>
      <c r="AX6" s="1">
        <v>0</v>
      </c>
      <c r="AY6" s="1">
        <v>0</v>
      </c>
      <c r="AZ6" s="6">
        <v>0</v>
      </c>
      <c r="BA6" s="1" t="s">
        <v>22</v>
      </c>
      <c r="BB6" s="1" t="s">
        <v>1708</v>
      </c>
      <c r="BC6" s="1">
        <v>1</v>
      </c>
      <c r="BD6" s="1" t="s">
        <v>132</v>
      </c>
      <c r="BE6" s="1" t="s">
        <v>1707</v>
      </c>
      <c r="BF6" s="1">
        <v>1</v>
      </c>
      <c r="BG6" s="1" t="s">
        <v>131</v>
      </c>
      <c r="BH6" s="5">
        <v>1</v>
      </c>
      <c r="BI6" s="1" t="s">
        <v>133</v>
      </c>
      <c r="BJ6" s="1" t="s">
        <v>134</v>
      </c>
      <c r="BK6" s="1" t="s">
        <v>68</v>
      </c>
      <c r="BL6" s="1">
        <v>0</v>
      </c>
      <c r="BN6" s="12" t="s">
        <v>1910</v>
      </c>
      <c r="BO6" s="1" t="s">
        <v>1911</v>
      </c>
      <c r="BP6" s="6" t="s">
        <v>1674</v>
      </c>
      <c r="BQ6" s="1">
        <v>9</v>
      </c>
      <c r="BR6" s="1">
        <v>3</v>
      </c>
      <c r="BS6" s="8">
        <v>0.25</v>
      </c>
      <c r="BT6" s="8">
        <v>0.75</v>
      </c>
      <c r="BU6" s="9">
        <v>5</v>
      </c>
      <c r="BV6" s="9"/>
      <c r="BW6" s="9"/>
      <c r="BX6" s="9">
        <v>2</v>
      </c>
      <c r="BY6" s="9">
        <v>1</v>
      </c>
      <c r="BZ6" s="9"/>
      <c r="CA6" s="9">
        <v>4</v>
      </c>
      <c r="CB6" s="10" t="s">
        <v>1533</v>
      </c>
      <c r="CC6" s="10" t="s">
        <v>1534</v>
      </c>
      <c r="CE6" s="1" t="s">
        <v>135</v>
      </c>
      <c r="CF6" s="1" t="s">
        <v>136</v>
      </c>
    </row>
    <row r="7" spans="1:88" x14ac:dyDescent="0.2">
      <c r="A7" s="5">
        <v>0</v>
      </c>
      <c r="C7" s="1" t="s">
        <v>2037</v>
      </c>
      <c r="I7" s="1" t="s">
        <v>2369</v>
      </c>
      <c r="J7" s="1" t="s">
        <v>2370</v>
      </c>
      <c r="K7" s="1">
        <v>1999</v>
      </c>
      <c r="L7" s="1">
        <v>9</v>
      </c>
      <c r="M7" s="1">
        <v>15</v>
      </c>
      <c r="N7" s="1" t="s">
        <v>137</v>
      </c>
      <c r="O7" s="1" t="s">
        <v>138</v>
      </c>
      <c r="P7" s="1" t="s">
        <v>139</v>
      </c>
      <c r="Q7" s="6">
        <v>47</v>
      </c>
      <c r="R7" s="1" t="s">
        <v>58</v>
      </c>
      <c r="S7" s="1" t="s">
        <v>59</v>
      </c>
      <c r="T7" s="1" t="s">
        <v>144</v>
      </c>
      <c r="U7" s="1" t="s">
        <v>145</v>
      </c>
      <c r="W7" s="1">
        <v>7</v>
      </c>
      <c r="X7" s="1">
        <v>7</v>
      </c>
      <c r="Y7" s="1">
        <v>7</v>
      </c>
      <c r="Z7" s="7">
        <v>1</v>
      </c>
      <c r="AA7" s="7">
        <v>0</v>
      </c>
      <c r="AB7" s="5">
        <v>0</v>
      </c>
      <c r="AH7" s="1" t="s">
        <v>140</v>
      </c>
      <c r="AI7" s="1" t="s">
        <v>141</v>
      </c>
      <c r="AJ7" s="1" t="s">
        <v>1296</v>
      </c>
      <c r="AK7" s="1">
        <v>1</v>
      </c>
      <c r="AL7" s="7">
        <v>1</v>
      </c>
      <c r="AM7" s="7">
        <v>1</v>
      </c>
      <c r="AN7" s="1" t="s">
        <v>142</v>
      </c>
      <c r="AO7" s="5" t="s">
        <v>1427</v>
      </c>
      <c r="AP7" s="5" t="s">
        <v>143</v>
      </c>
      <c r="AQ7" s="1">
        <v>1</v>
      </c>
      <c r="AR7" s="1">
        <v>0</v>
      </c>
      <c r="AS7" s="1">
        <v>0</v>
      </c>
      <c r="AT7" s="1">
        <f t="shared" si="0"/>
        <v>1</v>
      </c>
      <c r="AU7" s="1">
        <f t="shared" si="1"/>
        <v>0</v>
      </c>
      <c r="AV7" s="1">
        <f t="shared" si="2"/>
        <v>0</v>
      </c>
      <c r="AW7" s="1">
        <v>0</v>
      </c>
      <c r="AX7" s="1">
        <v>0</v>
      </c>
      <c r="AY7" s="1">
        <v>0</v>
      </c>
      <c r="AZ7" s="6">
        <v>0</v>
      </c>
      <c r="BA7" s="1" t="s">
        <v>22</v>
      </c>
      <c r="BB7" s="1" t="s">
        <v>146</v>
      </c>
      <c r="BC7" s="1">
        <v>1</v>
      </c>
      <c r="BD7" s="1" t="s">
        <v>149</v>
      </c>
      <c r="BE7" s="1" t="s">
        <v>150</v>
      </c>
      <c r="BF7" s="1">
        <v>1</v>
      </c>
      <c r="BG7" s="1" t="s">
        <v>1840</v>
      </c>
      <c r="BH7" s="5">
        <v>0</v>
      </c>
      <c r="BI7" s="1" t="s">
        <v>151</v>
      </c>
      <c r="BJ7" s="1" t="s">
        <v>152</v>
      </c>
      <c r="BK7" s="1" t="s">
        <v>147</v>
      </c>
      <c r="BL7" s="1">
        <v>1</v>
      </c>
      <c r="BM7" s="1" t="s">
        <v>148</v>
      </c>
      <c r="BN7" s="1" t="s">
        <v>153</v>
      </c>
      <c r="BO7" s="1" t="s">
        <v>1676</v>
      </c>
      <c r="BP7" s="6" t="s">
        <v>1677</v>
      </c>
      <c r="BQ7" s="1">
        <v>3</v>
      </c>
      <c r="BR7" s="1">
        <v>4</v>
      </c>
      <c r="BS7" s="8">
        <v>0.5714285714285714</v>
      </c>
      <c r="BT7" s="8">
        <v>0.42857142857142855</v>
      </c>
      <c r="BU7" s="9">
        <v>7</v>
      </c>
      <c r="BV7" s="9"/>
      <c r="BW7" s="9"/>
      <c r="BX7" s="9"/>
      <c r="BY7" s="9"/>
      <c r="BZ7" s="9"/>
      <c r="CA7" s="9"/>
      <c r="CB7" s="10" t="s">
        <v>1538</v>
      </c>
      <c r="CC7" s="10" t="s">
        <v>1535</v>
      </c>
      <c r="CE7" s="1" t="s">
        <v>154</v>
      </c>
      <c r="CF7" s="1" t="s">
        <v>155</v>
      </c>
      <c r="CG7" s="1" t="s">
        <v>156</v>
      </c>
      <c r="CH7" s="1" t="s">
        <v>157</v>
      </c>
    </row>
    <row r="8" spans="1:88" x14ac:dyDescent="0.2">
      <c r="A8" s="5">
        <v>0</v>
      </c>
      <c r="C8" s="1" t="s">
        <v>168</v>
      </c>
      <c r="G8" s="1" t="s">
        <v>2371</v>
      </c>
      <c r="J8" s="1" t="s">
        <v>2372</v>
      </c>
      <c r="K8" s="1">
        <v>1999</v>
      </c>
      <c r="L8" s="1">
        <v>11</v>
      </c>
      <c r="M8" s="1">
        <v>2</v>
      </c>
      <c r="N8" s="1" t="s">
        <v>158</v>
      </c>
      <c r="O8" s="1" t="s">
        <v>159</v>
      </c>
      <c r="P8" s="1" t="s">
        <v>160</v>
      </c>
      <c r="Q8" s="6">
        <v>40</v>
      </c>
      <c r="R8" s="1" t="s">
        <v>161</v>
      </c>
      <c r="S8" s="1" t="s">
        <v>59</v>
      </c>
      <c r="T8" s="1" t="s">
        <v>64</v>
      </c>
      <c r="U8" s="1" t="s">
        <v>163</v>
      </c>
      <c r="W8" s="1">
        <v>7</v>
      </c>
      <c r="X8" s="1">
        <v>7</v>
      </c>
      <c r="Y8" s="1">
        <v>1</v>
      </c>
      <c r="Z8" s="7">
        <v>0</v>
      </c>
      <c r="AA8" s="7">
        <v>0</v>
      </c>
      <c r="AB8" s="5">
        <v>0</v>
      </c>
      <c r="AH8" s="13" t="s">
        <v>1873</v>
      </c>
      <c r="AI8" s="1" t="s">
        <v>61</v>
      </c>
      <c r="AJ8" s="1" t="s">
        <v>1854</v>
      </c>
      <c r="AK8" s="1">
        <v>0</v>
      </c>
      <c r="AL8" s="7">
        <v>1</v>
      </c>
      <c r="AM8" s="7">
        <v>1</v>
      </c>
      <c r="AN8" s="1" t="s">
        <v>142</v>
      </c>
      <c r="AO8" s="5" t="s">
        <v>162</v>
      </c>
      <c r="AP8" s="5" t="s">
        <v>162</v>
      </c>
      <c r="AQ8" s="1">
        <v>1</v>
      </c>
      <c r="AR8" s="1">
        <v>0</v>
      </c>
      <c r="AS8" s="1">
        <v>0</v>
      </c>
      <c r="AT8" s="1">
        <f t="shared" si="0"/>
        <v>1</v>
      </c>
      <c r="AU8" s="1">
        <f t="shared" si="1"/>
        <v>0</v>
      </c>
      <c r="AV8" s="1">
        <f t="shared" si="2"/>
        <v>0</v>
      </c>
      <c r="AW8" s="1">
        <v>0</v>
      </c>
      <c r="AX8" s="1">
        <v>0</v>
      </c>
      <c r="AY8" s="1">
        <v>0</v>
      </c>
      <c r="AZ8" s="6">
        <v>0</v>
      </c>
      <c r="BA8" s="1" t="s">
        <v>22</v>
      </c>
      <c r="BB8" s="1" t="s">
        <v>164</v>
      </c>
      <c r="BC8" s="1">
        <v>1</v>
      </c>
      <c r="BD8" s="1" t="s">
        <v>165</v>
      </c>
      <c r="BE8" s="1" t="s">
        <v>166</v>
      </c>
      <c r="BF8" s="1">
        <v>1</v>
      </c>
      <c r="BG8" s="1" t="s">
        <v>1756</v>
      </c>
      <c r="BH8" s="5">
        <v>1</v>
      </c>
      <c r="BI8" s="1" t="s">
        <v>167</v>
      </c>
      <c r="BJ8" s="1" t="s">
        <v>1757</v>
      </c>
      <c r="BK8" s="1" t="s">
        <v>68</v>
      </c>
      <c r="BL8" s="1">
        <v>0</v>
      </c>
      <c r="BN8" s="1" t="s">
        <v>1912</v>
      </c>
      <c r="BO8" s="1" t="s">
        <v>168</v>
      </c>
      <c r="BP8" s="6" t="s">
        <v>1675</v>
      </c>
      <c r="BQ8" s="1">
        <v>7</v>
      </c>
      <c r="BR8" s="1">
        <v>0</v>
      </c>
      <c r="BS8" s="8">
        <v>0</v>
      </c>
      <c r="BT8" s="8">
        <v>1</v>
      </c>
      <c r="BU8" s="9"/>
      <c r="BV8" s="9"/>
      <c r="BW8" s="9"/>
      <c r="BX8" s="9">
        <v>7</v>
      </c>
      <c r="BY8" s="9"/>
      <c r="BZ8" s="9"/>
      <c r="CA8" s="9"/>
      <c r="CB8" s="10" t="s">
        <v>1537</v>
      </c>
      <c r="CC8" s="10" t="s">
        <v>1536</v>
      </c>
      <c r="CE8" s="1" t="s">
        <v>169</v>
      </c>
      <c r="CF8" s="1" t="s">
        <v>170</v>
      </c>
      <c r="CG8" s="1" t="s">
        <v>171</v>
      </c>
    </row>
    <row r="9" spans="1:88" ht="16" customHeight="1" x14ac:dyDescent="0.2">
      <c r="A9" s="5" t="s">
        <v>125</v>
      </c>
      <c r="K9" s="1">
        <v>1999</v>
      </c>
      <c r="L9" s="1">
        <v>12</v>
      </c>
      <c r="M9" s="1">
        <v>30</v>
      </c>
      <c r="N9" s="1" t="s">
        <v>172</v>
      </c>
      <c r="O9" s="1" t="s">
        <v>173</v>
      </c>
      <c r="P9" s="1" t="s">
        <v>174</v>
      </c>
      <c r="Q9" s="6">
        <v>36</v>
      </c>
      <c r="R9" s="1" t="s">
        <v>175</v>
      </c>
      <c r="S9" s="1" t="s">
        <v>59</v>
      </c>
      <c r="T9" s="1" t="s">
        <v>64</v>
      </c>
      <c r="U9" s="1" t="s">
        <v>181</v>
      </c>
      <c r="W9" s="1">
        <v>5</v>
      </c>
      <c r="X9" s="1">
        <v>5</v>
      </c>
      <c r="Y9" s="1">
        <v>3</v>
      </c>
      <c r="Z9" s="7">
        <v>0</v>
      </c>
      <c r="AA9" s="7">
        <v>0</v>
      </c>
      <c r="AB9" s="5">
        <v>0</v>
      </c>
      <c r="AH9" s="1" t="s">
        <v>176</v>
      </c>
      <c r="AI9" s="1" t="s">
        <v>61</v>
      </c>
      <c r="AJ9" s="1" t="s">
        <v>1297</v>
      </c>
      <c r="AK9" s="1">
        <v>1</v>
      </c>
      <c r="AL9" s="7" t="s">
        <v>177</v>
      </c>
      <c r="AM9" s="7" t="s">
        <v>177</v>
      </c>
      <c r="AN9" s="1" t="s">
        <v>178</v>
      </c>
      <c r="AO9" s="5" t="s">
        <v>179</v>
      </c>
      <c r="AP9" s="5" t="s">
        <v>180</v>
      </c>
      <c r="AQ9" s="1">
        <v>1</v>
      </c>
      <c r="AR9" s="1">
        <v>0</v>
      </c>
      <c r="AS9" s="1">
        <v>0</v>
      </c>
      <c r="AT9" s="1">
        <f t="shared" si="0"/>
        <v>1</v>
      </c>
      <c r="AU9" s="1">
        <f t="shared" si="1"/>
        <v>0</v>
      </c>
      <c r="AV9" s="1">
        <f t="shared" si="2"/>
        <v>0</v>
      </c>
      <c r="AW9" s="1">
        <v>0</v>
      </c>
      <c r="AX9" s="1">
        <v>0</v>
      </c>
      <c r="AY9" s="1">
        <v>0</v>
      </c>
      <c r="AZ9" s="6">
        <v>1</v>
      </c>
      <c r="BA9" s="1" t="s">
        <v>22</v>
      </c>
      <c r="BB9" s="1" t="s">
        <v>1435</v>
      </c>
      <c r="BC9" s="1">
        <v>1</v>
      </c>
      <c r="BD9" s="1" t="s">
        <v>183</v>
      </c>
      <c r="BE9" s="1" t="s">
        <v>2404</v>
      </c>
      <c r="BF9" s="1">
        <v>1</v>
      </c>
      <c r="BG9" s="1" t="s">
        <v>1800</v>
      </c>
      <c r="BH9" s="5">
        <v>0</v>
      </c>
      <c r="BI9" s="1" t="s">
        <v>1453</v>
      </c>
      <c r="BJ9" s="1" t="s">
        <v>1801</v>
      </c>
      <c r="BK9" s="1" t="s">
        <v>68</v>
      </c>
      <c r="BL9" s="1">
        <v>0</v>
      </c>
      <c r="BN9" s="1" t="s">
        <v>184</v>
      </c>
      <c r="BP9" s="6" t="s">
        <v>125</v>
      </c>
      <c r="BQ9" s="1">
        <v>3</v>
      </c>
      <c r="BR9" s="1">
        <v>2</v>
      </c>
      <c r="BS9" s="8">
        <v>0.4</v>
      </c>
      <c r="BT9" s="8">
        <v>0.6</v>
      </c>
      <c r="BU9" s="9"/>
      <c r="BV9" s="9"/>
      <c r="BW9" s="9">
        <v>3</v>
      </c>
      <c r="BX9" s="9"/>
      <c r="BY9" s="9"/>
      <c r="BZ9" s="9"/>
      <c r="CA9" s="9">
        <v>2</v>
      </c>
      <c r="CB9" s="10" t="s">
        <v>1540</v>
      </c>
      <c r="CC9" s="10" t="s">
        <v>1539</v>
      </c>
      <c r="CE9" s="1" t="s">
        <v>185</v>
      </c>
      <c r="CF9" s="1" t="s">
        <v>186</v>
      </c>
    </row>
    <row r="10" spans="1:88" ht="16" customHeight="1" x14ac:dyDescent="0.2">
      <c r="A10" s="5">
        <v>0</v>
      </c>
      <c r="C10" s="1" t="s">
        <v>197</v>
      </c>
      <c r="K10" s="1">
        <v>2000</v>
      </c>
      <c r="L10" s="1">
        <v>12</v>
      </c>
      <c r="M10" s="1">
        <v>26</v>
      </c>
      <c r="N10" s="1" t="s">
        <v>187</v>
      </c>
      <c r="O10" s="1" t="s">
        <v>188</v>
      </c>
      <c r="P10" s="1" t="s">
        <v>189</v>
      </c>
      <c r="Q10" s="6">
        <v>42</v>
      </c>
      <c r="R10" s="1" t="s">
        <v>58</v>
      </c>
      <c r="S10" s="1" t="s">
        <v>59</v>
      </c>
      <c r="T10" s="1" t="s">
        <v>64</v>
      </c>
      <c r="U10" s="1" t="s">
        <v>193</v>
      </c>
      <c r="W10" s="1">
        <v>7</v>
      </c>
      <c r="X10" s="1">
        <v>7</v>
      </c>
      <c r="Y10" s="1">
        <v>0</v>
      </c>
      <c r="Z10" s="7">
        <v>0</v>
      </c>
      <c r="AA10" s="7">
        <v>0</v>
      </c>
      <c r="AB10" s="5">
        <v>0</v>
      </c>
      <c r="AH10" s="13" t="s">
        <v>1865</v>
      </c>
      <c r="AI10" s="1" t="s">
        <v>61</v>
      </c>
      <c r="AJ10" s="1" t="s">
        <v>1866</v>
      </c>
      <c r="AK10" s="1">
        <v>1</v>
      </c>
      <c r="AL10" s="7">
        <v>1</v>
      </c>
      <c r="AM10" s="7">
        <v>1</v>
      </c>
      <c r="AN10" s="1" t="s">
        <v>190</v>
      </c>
      <c r="AO10" s="5" t="s">
        <v>191</v>
      </c>
      <c r="AP10" s="5" t="s">
        <v>192</v>
      </c>
      <c r="AQ10" s="1">
        <v>0</v>
      </c>
      <c r="AR10" s="1">
        <v>1</v>
      </c>
      <c r="AS10" s="1">
        <v>1</v>
      </c>
      <c r="AT10" s="1">
        <f t="shared" si="0"/>
        <v>0</v>
      </c>
      <c r="AU10" s="1">
        <f t="shared" si="1"/>
        <v>0</v>
      </c>
      <c r="AV10" s="1">
        <f t="shared" si="2"/>
        <v>0</v>
      </c>
      <c r="AW10" s="1">
        <v>0</v>
      </c>
      <c r="AX10" s="1">
        <v>0</v>
      </c>
      <c r="AY10" s="1">
        <v>0</v>
      </c>
      <c r="AZ10" s="6">
        <v>0</v>
      </c>
      <c r="BA10" s="1" t="s">
        <v>194</v>
      </c>
      <c r="BB10" s="1" t="s">
        <v>195</v>
      </c>
      <c r="BC10" s="1">
        <v>0</v>
      </c>
      <c r="BD10" s="1" t="s">
        <v>2406</v>
      </c>
      <c r="BE10" s="1" t="s">
        <v>2405</v>
      </c>
      <c r="BF10" s="1">
        <v>1</v>
      </c>
      <c r="BG10" s="1" t="s">
        <v>1769</v>
      </c>
      <c r="BH10" s="5">
        <v>1</v>
      </c>
      <c r="BI10" s="1" t="s">
        <v>198</v>
      </c>
      <c r="BJ10" s="1" t="s">
        <v>199</v>
      </c>
      <c r="BK10" s="1" t="s">
        <v>196</v>
      </c>
      <c r="BL10" s="1">
        <v>1</v>
      </c>
      <c r="BM10" s="1" t="s">
        <v>197</v>
      </c>
      <c r="BN10" s="1" t="s">
        <v>1913</v>
      </c>
      <c r="BO10" s="1" t="s">
        <v>197</v>
      </c>
      <c r="BP10" s="6">
        <v>0</v>
      </c>
      <c r="BQ10" s="1">
        <v>3</v>
      </c>
      <c r="BR10" s="1">
        <v>4</v>
      </c>
      <c r="BS10" s="8">
        <v>0.5714285714285714</v>
      </c>
      <c r="BT10" s="8">
        <v>0.42857142857142855</v>
      </c>
      <c r="BU10" s="9">
        <v>6</v>
      </c>
      <c r="BV10" s="9"/>
      <c r="BW10" s="9"/>
      <c r="BX10" s="9"/>
      <c r="BY10" s="9"/>
      <c r="BZ10" s="9"/>
      <c r="CA10" s="9">
        <v>1</v>
      </c>
      <c r="CB10" s="10" t="s">
        <v>1542</v>
      </c>
      <c r="CC10" s="10" t="s">
        <v>1541</v>
      </c>
      <c r="CE10" s="1" t="s">
        <v>200</v>
      </c>
      <c r="CF10" s="1" t="s">
        <v>201</v>
      </c>
      <c r="CG10" s="1" t="s">
        <v>202</v>
      </c>
      <c r="CH10" s="1" t="s">
        <v>203</v>
      </c>
      <c r="CI10" s="1" t="s">
        <v>204</v>
      </c>
    </row>
    <row r="11" spans="1:88" ht="16" customHeight="1" x14ac:dyDescent="0.2">
      <c r="A11" s="5" t="s">
        <v>125</v>
      </c>
      <c r="K11" s="1">
        <v>2001</v>
      </c>
      <c r="L11" s="1">
        <v>2</v>
      </c>
      <c r="M11" s="1">
        <v>5</v>
      </c>
      <c r="N11" s="1" t="s">
        <v>257</v>
      </c>
      <c r="O11" s="1" t="s">
        <v>1935</v>
      </c>
      <c r="P11" s="1" t="s">
        <v>205</v>
      </c>
      <c r="Q11" s="6">
        <v>66</v>
      </c>
      <c r="R11" s="1" t="s">
        <v>206</v>
      </c>
      <c r="S11" s="1" t="s">
        <v>59</v>
      </c>
      <c r="T11" s="1" t="s">
        <v>64</v>
      </c>
      <c r="U11" s="1" t="s">
        <v>208</v>
      </c>
      <c r="W11" s="1">
        <v>4</v>
      </c>
      <c r="X11" s="1">
        <v>4</v>
      </c>
      <c r="Y11" s="1">
        <v>4</v>
      </c>
      <c r="Z11" s="7">
        <v>1</v>
      </c>
      <c r="AA11" s="7">
        <v>0</v>
      </c>
      <c r="AB11" s="5">
        <v>0</v>
      </c>
      <c r="AH11" s="1" t="s">
        <v>60</v>
      </c>
      <c r="AI11" s="1" t="s">
        <v>61</v>
      </c>
      <c r="AJ11" s="1" t="s">
        <v>1293</v>
      </c>
      <c r="AK11" s="1">
        <v>1</v>
      </c>
      <c r="AL11" s="7" t="s">
        <v>125</v>
      </c>
      <c r="AM11" s="7" t="s">
        <v>125</v>
      </c>
      <c r="AN11" s="1" t="s">
        <v>178</v>
      </c>
      <c r="AO11" s="5" t="s">
        <v>207</v>
      </c>
      <c r="AP11" s="5" t="s">
        <v>1340</v>
      </c>
      <c r="AQ11" s="1">
        <v>1</v>
      </c>
      <c r="AR11" s="1">
        <v>1</v>
      </c>
      <c r="AS11" s="1">
        <v>0</v>
      </c>
      <c r="AT11" s="1">
        <f t="shared" si="0"/>
        <v>0</v>
      </c>
      <c r="AU11" s="1">
        <f t="shared" si="1"/>
        <v>0</v>
      </c>
      <c r="AV11" s="1">
        <f t="shared" si="2"/>
        <v>0</v>
      </c>
      <c r="AW11" s="1">
        <v>1</v>
      </c>
      <c r="AX11" s="1">
        <v>0</v>
      </c>
      <c r="AY11" s="1">
        <v>0</v>
      </c>
      <c r="AZ11" s="6">
        <v>0</v>
      </c>
      <c r="BA11" s="1" t="s">
        <v>194</v>
      </c>
      <c r="BB11" s="1" t="s">
        <v>209</v>
      </c>
      <c r="BC11" s="1" t="s">
        <v>2429</v>
      </c>
      <c r="BD11" s="1" t="s">
        <v>210</v>
      </c>
      <c r="BE11" s="1" t="s">
        <v>211</v>
      </c>
      <c r="BF11" s="1">
        <v>0</v>
      </c>
      <c r="BG11" s="1" t="s">
        <v>2186</v>
      </c>
      <c r="BH11" s="5" t="s">
        <v>1792</v>
      </c>
      <c r="BI11" s="1" t="s">
        <v>1189</v>
      </c>
      <c r="BJ11" s="1" t="s">
        <v>1793</v>
      </c>
      <c r="BK11" s="1" t="s">
        <v>68</v>
      </c>
      <c r="BL11" s="1">
        <v>0</v>
      </c>
      <c r="BN11" s="1" t="s">
        <v>184</v>
      </c>
      <c r="BP11" s="6" t="s">
        <v>125</v>
      </c>
      <c r="BQ11" s="1">
        <v>4</v>
      </c>
      <c r="BR11" s="1">
        <v>0</v>
      </c>
      <c r="BS11" s="8">
        <v>0</v>
      </c>
      <c r="BT11" s="8">
        <v>1</v>
      </c>
      <c r="BU11" s="9">
        <v>1</v>
      </c>
      <c r="BV11" s="9"/>
      <c r="BW11" s="9"/>
      <c r="BX11" s="9"/>
      <c r="BY11" s="9"/>
      <c r="BZ11" s="9"/>
      <c r="CA11" s="9">
        <v>3</v>
      </c>
      <c r="CB11" s="10" t="s">
        <v>1545</v>
      </c>
      <c r="CC11" s="10" t="s">
        <v>1544</v>
      </c>
      <c r="CE11" s="1" t="s">
        <v>212</v>
      </c>
      <c r="CF11" s="1" t="s">
        <v>213</v>
      </c>
      <c r="CG11" s="1" t="s">
        <v>214</v>
      </c>
      <c r="CH11" s="1" t="s">
        <v>215</v>
      </c>
    </row>
    <row r="12" spans="1:88" ht="16" customHeight="1" x14ac:dyDescent="0.2">
      <c r="A12" s="5" t="s">
        <v>125</v>
      </c>
      <c r="H12" s="1" t="s">
        <v>2373</v>
      </c>
      <c r="J12" s="1" t="s">
        <v>2374</v>
      </c>
      <c r="K12" s="1">
        <v>2002</v>
      </c>
      <c r="L12" s="1">
        <v>3</v>
      </c>
      <c r="M12" s="1">
        <v>22</v>
      </c>
      <c r="N12" s="1" t="s">
        <v>216</v>
      </c>
      <c r="O12" s="1" t="s">
        <v>217</v>
      </c>
      <c r="P12" s="1" t="s">
        <v>218</v>
      </c>
      <c r="Q12" s="6">
        <v>54</v>
      </c>
      <c r="R12" s="1" t="s">
        <v>58</v>
      </c>
      <c r="S12" s="1" t="s">
        <v>59</v>
      </c>
      <c r="T12" s="1" t="s">
        <v>64</v>
      </c>
      <c r="U12" s="1" t="s">
        <v>220</v>
      </c>
      <c r="W12" s="1">
        <v>4</v>
      </c>
      <c r="X12" s="1">
        <v>4</v>
      </c>
      <c r="Y12" s="1">
        <v>5</v>
      </c>
      <c r="Z12" s="7">
        <v>1</v>
      </c>
      <c r="AA12" s="7">
        <v>0</v>
      </c>
      <c r="AB12" s="5">
        <v>0</v>
      </c>
      <c r="AH12" s="1" t="s">
        <v>1877</v>
      </c>
      <c r="AI12" s="1" t="s">
        <v>61</v>
      </c>
      <c r="AJ12" s="1" t="s">
        <v>1298</v>
      </c>
      <c r="AK12" s="1">
        <v>1</v>
      </c>
      <c r="AL12" s="7" t="s">
        <v>125</v>
      </c>
      <c r="AM12" s="7" t="s">
        <v>125</v>
      </c>
      <c r="AN12" s="1" t="s">
        <v>178</v>
      </c>
      <c r="AO12" s="5" t="s">
        <v>219</v>
      </c>
      <c r="AP12" s="5" t="s">
        <v>219</v>
      </c>
      <c r="AQ12" s="1">
        <v>0</v>
      </c>
      <c r="AR12" s="1">
        <v>1</v>
      </c>
      <c r="AS12" s="1">
        <v>1</v>
      </c>
      <c r="AT12" s="1">
        <f t="shared" si="0"/>
        <v>0</v>
      </c>
      <c r="AU12" s="1">
        <f t="shared" si="1"/>
        <v>0</v>
      </c>
      <c r="AV12" s="1">
        <f t="shared" si="2"/>
        <v>0</v>
      </c>
      <c r="AW12" s="1">
        <v>0</v>
      </c>
      <c r="AX12" s="1">
        <v>0</v>
      </c>
      <c r="AY12" s="1">
        <v>0</v>
      </c>
      <c r="AZ12" s="6">
        <v>0</v>
      </c>
      <c r="BA12" s="1" t="s">
        <v>222</v>
      </c>
      <c r="BB12" s="1" t="s">
        <v>223</v>
      </c>
      <c r="BC12" s="1">
        <v>1</v>
      </c>
      <c r="BD12" s="1" t="s">
        <v>224</v>
      </c>
      <c r="BE12" s="1" t="s">
        <v>225</v>
      </c>
      <c r="BF12" s="1">
        <v>1</v>
      </c>
      <c r="BG12" s="1" t="s">
        <v>221</v>
      </c>
      <c r="BH12" s="5">
        <v>1</v>
      </c>
      <c r="BI12" s="1" t="s">
        <v>226</v>
      </c>
      <c r="BJ12" s="1" t="s">
        <v>227</v>
      </c>
      <c r="BK12" s="1" t="s">
        <v>68</v>
      </c>
      <c r="BL12" s="1">
        <v>0</v>
      </c>
      <c r="BN12" s="1" t="s">
        <v>184</v>
      </c>
      <c r="BP12" s="6" t="s">
        <v>125</v>
      </c>
      <c r="BQ12" s="1">
        <v>4</v>
      </c>
      <c r="BR12" s="1">
        <v>0</v>
      </c>
      <c r="BS12" s="8">
        <v>0</v>
      </c>
      <c r="BT12" s="8">
        <v>1</v>
      </c>
      <c r="BU12" s="9">
        <v>1</v>
      </c>
      <c r="BV12" s="9"/>
      <c r="BW12" s="9"/>
      <c r="BX12" s="9"/>
      <c r="BY12" s="9"/>
      <c r="BZ12" s="9"/>
      <c r="CA12" s="9">
        <v>3</v>
      </c>
      <c r="CB12" s="10" t="s">
        <v>1547</v>
      </c>
      <c r="CC12" s="10" t="s">
        <v>1546</v>
      </c>
      <c r="CE12" s="1" t="s">
        <v>225</v>
      </c>
      <c r="CF12" s="1" t="s">
        <v>228</v>
      </c>
      <c r="CG12" s="1" t="s">
        <v>229</v>
      </c>
      <c r="CH12" s="1" t="s">
        <v>230</v>
      </c>
    </row>
    <row r="13" spans="1:88" ht="15" customHeight="1" x14ac:dyDescent="0.2">
      <c r="A13" s="5" t="s">
        <v>125</v>
      </c>
      <c r="K13" s="1">
        <v>2003</v>
      </c>
      <c r="L13" s="1">
        <v>2</v>
      </c>
      <c r="M13" s="1">
        <v>25</v>
      </c>
      <c r="N13" s="1" t="s">
        <v>231</v>
      </c>
      <c r="O13" s="1" t="s">
        <v>232</v>
      </c>
      <c r="P13" s="1" t="s">
        <v>233</v>
      </c>
      <c r="Q13" s="6">
        <v>23</v>
      </c>
      <c r="R13" s="1" t="s">
        <v>206</v>
      </c>
      <c r="S13" s="1" t="s">
        <v>59</v>
      </c>
      <c r="T13" s="1" t="s">
        <v>235</v>
      </c>
      <c r="U13" s="1" t="s">
        <v>236</v>
      </c>
      <c r="W13" s="1">
        <v>4</v>
      </c>
      <c r="X13" s="1">
        <v>4</v>
      </c>
      <c r="Y13" s="1">
        <v>1</v>
      </c>
      <c r="Z13" s="7">
        <v>0</v>
      </c>
      <c r="AA13" s="7">
        <v>0</v>
      </c>
      <c r="AB13" s="5">
        <v>0</v>
      </c>
      <c r="AH13" s="1" t="s">
        <v>60</v>
      </c>
      <c r="AI13" s="1" t="s">
        <v>61</v>
      </c>
      <c r="AJ13" s="1" t="s">
        <v>1293</v>
      </c>
      <c r="AK13" s="1">
        <v>0</v>
      </c>
      <c r="AL13" s="7" t="s">
        <v>125</v>
      </c>
      <c r="AM13" s="7" t="s">
        <v>125</v>
      </c>
      <c r="AN13" s="1" t="s">
        <v>178</v>
      </c>
      <c r="AO13" s="5" t="s">
        <v>234</v>
      </c>
      <c r="AP13" s="5" t="s">
        <v>234</v>
      </c>
      <c r="AQ13" s="1">
        <v>1</v>
      </c>
      <c r="AR13" s="1">
        <v>0</v>
      </c>
      <c r="AS13" s="1">
        <v>0</v>
      </c>
      <c r="AT13" s="1">
        <f t="shared" si="0"/>
        <v>1</v>
      </c>
      <c r="AU13" s="1">
        <f t="shared" si="1"/>
        <v>0</v>
      </c>
      <c r="AV13" s="1">
        <f t="shared" si="2"/>
        <v>0</v>
      </c>
      <c r="AW13" s="1">
        <v>0</v>
      </c>
      <c r="AX13" s="1">
        <v>0</v>
      </c>
      <c r="AY13" s="1">
        <v>0</v>
      </c>
      <c r="AZ13" s="6">
        <v>0</v>
      </c>
      <c r="BA13" s="1" t="s">
        <v>22</v>
      </c>
      <c r="BB13" s="1" t="s">
        <v>234</v>
      </c>
      <c r="BC13" s="1" t="s">
        <v>2407</v>
      </c>
      <c r="BD13" s="1" t="s">
        <v>238</v>
      </c>
      <c r="BF13" s="1">
        <v>1</v>
      </c>
      <c r="BG13" s="1" t="s">
        <v>237</v>
      </c>
      <c r="BH13" s="5">
        <v>1</v>
      </c>
      <c r="BI13" s="1" t="s">
        <v>239</v>
      </c>
      <c r="BJ13" s="1" t="s">
        <v>240</v>
      </c>
      <c r="BK13" s="1" t="s">
        <v>68</v>
      </c>
      <c r="BL13" s="1">
        <v>0</v>
      </c>
      <c r="BN13" s="1" t="s">
        <v>184</v>
      </c>
      <c r="BP13" s="6" t="s">
        <v>125</v>
      </c>
      <c r="BQ13" s="1">
        <v>4</v>
      </c>
      <c r="BR13" s="1">
        <v>0</v>
      </c>
      <c r="BS13" s="8">
        <v>0</v>
      </c>
      <c r="BT13" s="8">
        <v>1</v>
      </c>
      <c r="BU13" s="9"/>
      <c r="BV13" s="9"/>
      <c r="BW13" s="9"/>
      <c r="BX13" s="9"/>
      <c r="BY13" s="9"/>
      <c r="BZ13" s="9"/>
      <c r="CA13" s="9">
        <v>4</v>
      </c>
      <c r="CB13" s="10" t="s">
        <v>1549</v>
      </c>
      <c r="CC13" s="10" t="s">
        <v>1548</v>
      </c>
      <c r="CE13" s="1" t="s">
        <v>241</v>
      </c>
      <c r="CF13" s="1" t="s">
        <v>242</v>
      </c>
    </row>
    <row r="14" spans="1:88" x14ac:dyDescent="0.2">
      <c r="A14" s="5">
        <v>0</v>
      </c>
      <c r="C14" s="1" t="s">
        <v>2076</v>
      </c>
      <c r="G14" s="1" t="s">
        <v>2375</v>
      </c>
      <c r="J14" s="1" t="s">
        <v>2376</v>
      </c>
      <c r="K14" s="1">
        <v>2003</v>
      </c>
      <c r="L14" s="1">
        <v>7</v>
      </c>
      <c r="M14" s="1">
        <v>8</v>
      </c>
      <c r="N14" s="1" t="s">
        <v>243</v>
      </c>
      <c r="O14" s="1" t="s">
        <v>244</v>
      </c>
      <c r="P14" s="1" t="s">
        <v>245</v>
      </c>
      <c r="Q14" s="6">
        <v>48</v>
      </c>
      <c r="R14" s="1" t="s">
        <v>58</v>
      </c>
      <c r="S14" s="1" t="s">
        <v>59</v>
      </c>
      <c r="T14" s="1" t="s">
        <v>64</v>
      </c>
      <c r="U14" s="1" t="s">
        <v>250</v>
      </c>
      <c r="W14" s="1">
        <v>6</v>
      </c>
      <c r="X14" s="1">
        <v>6</v>
      </c>
      <c r="Y14" s="1">
        <v>8</v>
      </c>
      <c r="Z14" s="7">
        <v>1</v>
      </c>
      <c r="AA14" s="7">
        <v>0</v>
      </c>
      <c r="AB14" s="5" t="s">
        <v>1886</v>
      </c>
      <c r="AC14" s="7">
        <v>1</v>
      </c>
      <c r="AE14" s="1" t="s">
        <v>1386</v>
      </c>
      <c r="AH14" s="1" t="s">
        <v>246</v>
      </c>
      <c r="AI14" s="1" t="s">
        <v>247</v>
      </c>
      <c r="AJ14" s="1" t="s">
        <v>1299</v>
      </c>
      <c r="AK14" s="1">
        <v>0</v>
      </c>
      <c r="AL14" s="7" t="s">
        <v>125</v>
      </c>
      <c r="AM14" s="7" t="s">
        <v>125</v>
      </c>
      <c r="AN14" s="1" t="s">
        <v>178</v>
      </c>
      <c r="AO14" s="5" t="s">
        <v>248</v>
      </c>
      <c r="AP14" s="5" t="s">
        <v>249</v>
      </c>
      <c r="AQ14" s="1">
        <v>0</v>
      </c>
      <c r="AR14" s="1">
        <v>0</v>
      </c>
      <c r="AS14" s="1">
        <v>1</v>
      </c>
      <c r="AT14" s="1">
        <f t="shared" si="0"/>
        <v>0</v>
      </c>
      <c r="AU14" s="1">
        <f t="shared" si="1"/>
        <v>0</v>
      </c>
      <c r="AV14" s="1">
        <f t="shared" si="2"/>
        <v>1</v>
      </c>
      <c r="AW14" s="1">
        <v>0</v>
      </c>
      <c r="AX14" s="1">
        <v>0</v>
      </c>
      <c r="AY14" s="1">
        <v>0</v>
      </c>
      <c r="AZ14" s="6">
        <v>0</v>
      </c>
      <c r="BA14" s="1" t="s">
        <v>194</v>
      </c>
      <c r="BB14" s="1" t="s">
        <v>1711</v>
      </c>
      <c r="BC14" s="1">
        <v>1</v>
      </c>
      <c r="BD14" s="1" t="s">
        <v>1709</v>
      </c>
      <c r="BE14" s="1" t="s">
        <v>1710</v>
      </c>
      <c r="BF14" s="1">
        <v>1</v>
      </c>
      <c r="BG14" s="1" t="s">
        <v>251</v>
      </c>
      <c r="BH14" s="5" t="s">
        <v>1792</v>
      </c>
      <c r="BI14" s="1" t="s">
        <v>1712</v>
      </c>
      <c r="BJ14" s="1" t="s">
        <v>1713</v>
      </c>
      <c r="BK14" s="1" t="s">
        <v>68</v>
      </c>
      <c r="BL14" s="1">
        <v>0</v>
      </c>
      <c r="BN14" s="1" t="s">
        <v>252</v>
      </c>
      <c r="BO14" s="1" t="s">
        <v>253</v>
      </c>
      <c r="BP14" s="6">
        <v>0</v>
      </c>
      <c r="BQ14" s="1">
        <v>4</v>
      </c>
      <c r="BR14" s="1">
        <v>2</v>
      </c>
      <c r="BS14" s="8">
        <v>0.33333333333333331</v>
      </c>
      <c r="BT14" s="8">
        <v>0.66666666666666663</v>
      </c>
      <c r="BU14" s="9">
        <v>1</v>
      </c>
      <c r="BV14" s="9">
        <v>5</v>
      </c>
      <c r="BW14" s="9"/>
      <c r="BX14" s="9"/>
      <c r="BY14" s="9"/>
      <c r="BZ14" s="9"/>
      <c r="CA14" s="9"/>
      <c r="CB14" s="10" t="s">
        <v>1550</v>
      </c>
      <c r="CC14" s="10" t="s">
        <v>1551</v>
      </c>
      <c r="CE14" s="1" t="s">
        <v>254</v>
      </c>
      <c r="CF14" s="1" t="s">
        <v>255</v>
      </c>
      <c r="CG14" s="1" t="s">
        <v>256</v>
      </c>
    </row>
    <row r="15" spans="1:88" x14ac:dyDescent="0.2">
      <c r="A15" s="5" t="s">
        <v>125</v>
      </c>
      <c r="K15" s="1">
        <v>2003</v>
      </c>
      <c r="L15" s="1">
        <v>8</v>
      </c>
      <c r="M15" s="1">
        <v>27</v>
      </c>
      <c r="N15" s="1" t="s">
        <v>257</v>
      </c>
      <c r="O15" s="1" t="s">
        <v>258</v>
      </c>
      <c r="P15" s="1" t="s">
        <v>259</v>
      </c>
      <c r="Q15" s="6">
        <v>36</v>
      </c>
      <c r="R15" s="1" t="s">
        <v>175</v>
      </c>
      <c r="S15" s="1" t="s">
        <v>59</v>
      </c>
      <c r="T15" s="1" t="s">
        <v>261</v>
      </c>
      <c r="U15" s="1" t="s">
        <v>262</v>
      </c>
      <c r="W15" s="1">
        <v>6</v>
      </c>
      <c r="X15" s="1">
        <v>6</v>
      </c>
      <c r="Y15" s="1">
        <v>0</v>
      </c>
      <c r="Z15" s="7">
        <v>0</v>
      </c>
      <c r="AA15" s="7">
        <v>1</v>
      </c>
      <c r="AB15" s="5">
        <v>0</v>
      </c>
      <c r="AH15" s="1" t="s">
        <v>60</v>
      </c>
      <c r="AI15" s="1" t="s">
        <v>61</v>
      </c>
      <c r="AJ15" s="1" t="s">
        <v>1293</v>
      </c>
      <c r="AK15" s="1">
        <v>0</v>
      </c>
      <c r="AL15" s="7" t="s">
        <v>125</v>
      </c>
      <c r="AM15" s="7" t="s">
        <v>125</v>
      </c>
      <c r="AN15" s="1" t="s">
        <v>178</v>
      </c>
      <c r="AO15" s="5" t="s">
        <v>260</v>
      </c>
      <c r="AP15" s="5" t="s">
        <v>260</v>
      </c>
      <c r="AQ15" s="1">
        <v>1</v>
      </c>
      <c r="AR15" s="1">
        <v>0</v>
      </c>
      <c r="AS15" s="1">
        <v>0</v>
      </c>
      <c r="AT15" s="1">
        <f t="shared" si="0"/>
        <v>1</v>
      </c>
      <c r="AU15" s="1">
        <f t="shared" si="1"/>
        <v>0</v>
      </c>
      <c r="AV15" s="1">
        <f t="shared" si="2"/>
        <v>0</v>
      </c>
      <c r="AW15" s="1">
        <v>0</v>
      </c>
      <c r="AX15" s="1">
        <v>0</v>
      </c>
      <c r="AY15" s="1">
        <v>0</v>
      </c>
      <c r="AZ15" s="6">
        <v>0</v>
      </c>
      <c r="BA15" s="1" t="s">
        <v>22</v>
      </c>
      <c r="BB15" s="1" t="s">
        <v>263</v>
      </c>
      <c r="BC15" s="1" t="s">
        <v>2407</v>
      </c>
      <c r="BD15" s="1" t="s">
        <v>238</v>
      </c>
      <c r="BF15" s="1">
        <v>0</v>
      </c>
      <c r="BG15" s="1" t="s">
        <v>1899</v>
      </c>
      <c r="BH15" s="5">
        <v>0</v>
      </c>
      <c r="BI15" s="1" t="s">
        <v>1189</v>
      </c>
      <c r="BK15" s="1" t="s">
        <v>68</v>
      </c>
      <c r="BL15" s="1">
        <v>0</v>
      </c>
      <c r="BN15" s="1" t="s">
        <v>184</v>
      </c>
      <c r="BP15" s="6" t="s">
        <v>125</v>
      </c>
      <c r="BQ15" s="1">
        <v>6</v>
      </c>
      <c r="BR15" s="1">
        <v>0</v>
      </c>
      <c r="BS15" s="8">
        <v>0</v>
      </c>
      <c r="BT15" s="8">
        <v>1</v>
      </c>
      <c r="BU15" s="9"/>
      <c r="BV15" s="9"/>
      <c r="BW15" s="9">
        <v>1</v>
      </c>
      <c r="BX15" s="9"/>
      <c r="BY15" s="9"/>
      <c r="BZ15" s="9"/>
      <c r="CA15" s="9">
        <v>5</v>
      </c>
      <c r="CB15" s="10" t="s">
        <v>1553</v>
      </c>
      <c r="CC15" s="10" t="s">
        <v>1552</v>
      </c>
      <c r="CE15" s="1" t="s">
        <v>264</v>
      </c>
      <c r="CF15" s="1" t="s">
        <v>265</v>
      </c>
    </row>
    <row r="16" spans="1:88" x14ac:dyDescent="0.2">
      <c r="A16" s="5" t="s">
        <v>125</v>
      </c>
      <c r="K16" s="1">
        <v>2003</v>
      </c>
      <c r="L16" s="1">
        <v>10</v>
      </c>
      <c r="M16" s="1">
        <v>24</v>
      </c>
      <c r="N16" s="1" t="s">
        <v>1117</v>
      </c>
      <c r="O16" s="1" t="s">
        <v>1118</v>
      </c>
      <c r="P16" s="1" t="s">
        <v>1119</v>
      </c>
      <c r="Q16" s="6">
        <v>53</v>
      </c>
      <c r="R16" s="1" t="s">
        <v>58</v>
      </c>
      <c r="S16" s="1" t="s">
        <v>59</v>
      </c>
      <c r="T16" s="1" t="s">
        <v>1122</v>
      </c>
      <c r="U16" s="1" t="s">
        <v>1123</v>
      </c>
      <c r="W16" s="1">
        <v>4</v>
      </c>
      <c r="X16" s="1">
        <v>4</v>
      </c>
      <c r="Y16" s="1">
        <v>0</v>
      </c>
      <c r="Z16" s="7">
        <v>1</v>
      </c>
      <c r="AA16" s="7">
        <v>0</v>
      </c>
      <c r="AB16" s="5">
        <v>0</v>
      </c>
      <c r="AH16" s="1" t="s">
        <v>60</v>
      </c>
      <c r="AI16" s="1" t="s">
        <v>61</v>
      </c>
      <c r="AJ16" s="1" t="s">
        <v>1293</v>
      </c>
      <c r="AK16" s="1">
        <v>0</v>
      </c>
      <c r="AL16" s="7" t="s">
        <v>125</v>
      </c>
      <c r="AM16" s="7" t="s">
        <v>125</v>
      </c>
      <c r="AN16" s="1" t="s">
        <v>1120</v>
      </c>
      <c r="AO16" s="1" t="s">
        <v>1121</v>
      </c>
      <c r="AP16" s="1" t="s">
        <v>1121</v>
      </c>
      <c r="AQ16" s="1">
        <v>1</v>
      </c>
      <c r="AR16" s="1">
        <v>0</v>
      </c>
      <c r="AS16" s="1">
        <v>0</v>
      </c>
      <c r="AT16" s="1">
        <v>1</v>
      </c>
      <c r="AU16" s="1">
        <v>0</v>
      </c>
      <c r="AV16" s="1">
        <v>0</v>
      </c>
      <c r="AW16" s="1">
        <v>0</v>
      </c>
      <c r="AX16" s="1">
        <v>0</v>
      </c>
      <c r="AY16" s="1">
        <v>0</v>
      </c>
      <c r="AZ16" s="6" t="s">
        <v>1094</v>
      </c>
      <c r="BA16" s="1" t="s">
        <v>22</v>
      </c>
      <c r="BB16" s="1" t="s">
        <v>1125</v>
      </c>
      <c r="BC16" s="1" t="s">
        <v>2407</v>
      </c>
      <c r="BD16" s="1" t="s">
        <v>238</v>
      </c>
      <c r="BF16" s="1">
        <v>1</v>
      </c>
      <c r="BG16" s="1" t="s">
        <v>1124</v>
      </c>
      <c r="BH16" s="5">
        <v>0</v>
      </c>
      <c r="BI16" s="1" t="s">
        <v>1189</v>
      </c>
      <c r="BJ16" s="1" t="s">
        <v>1128</v>
      </c>
      <c r="BK16" s="1" t="s">
        <v>68</v>
      </c>
      <c r="BL16" s="1">
        <v>0</v>
      </c>
      <c r="BN16" s="1" t="s">
        <v>184</v>
      </c>
      <c r="BP16" s="6" t="s">
        <v>125</v>
      </c>
      <c r="BQ16" s="1">
        <v>3</v>
      </c>
      <c r="BR16" s="1">
        <v>1</v>
      </c>
      <c r="BS16" s="8">
        <f>1/4</f>
        <v>0.25</v>
      </c>
      <c r="BT16" s="8">
        <f>3/4</f>
        <v>0.75</v>
      </c>
      <c r="BU16" s="9"/>
      <c r="BV16" s="9"/>
      <c r="BW16" s="9"/>
      <c r="BX16" s="9"/>
      <c r="BY16" s="9"/>
      <c r="BZ16" s="9"/>
      <c r="CA16" s="9">
        <v>4</v>
      </c>
      <c r="CB16" s="10" t="s">
        <v>1128</v>
      </c>
      <c r="CC16" s="10" t="s">
        <v>1554</v>
      </c>
      <c r="CE16" s="1" t="s">
        <v>1126</v>
      </c>
      <c r="CF16" s="1" t="s">
        <v>1127</v>
      </c>
      <c r="CG16" s="1" t="s">
        <v>1128</v>
      </c>
    </row>
    <row r="17" spans="1:88" x14ac:dyDescent="0.2">
      <c r="A17" s="5" t="s">
        <v>125</v>
      </c>
      <c r="K17" s="1">
        <v>2004</v>
      </c>
      <c r="L17" s="1">
        <v>7</v>
      </c>
      <c r="M17" s="1">
        <v>2</v>
      </c>
      <c r="N17" s="1" t="s">
        <v>266</v>
      </c>
      <c r="O17" s="1" t="s">
        <v>267</v>
      </c>
      <c r="P17" s="1" t="s">
        <v>268</v>
      </c>
      <c r="Q17" s="6">
        <v>21</v>
      </c>
      <c r="R17" s="1" t="s">
        <v>125</v>
      </c>
      <c r="S17" s="1" t="s">
        <v>59</v>
      </c>
      <c r="T17" s="1" t="s">
        <v>64</v>
      </c>
      <c r="U17" s="1" t="s">
        <v>269</v>
      </c>
      <c r="V17" s="1" t="s">
        <v>272</v>
      </c>
      <c r="W17" s="1">
        <v>5</v>
      </c>
      <c r="X17" s="1">
        <v>5</v>
      </c>
      <c r="Y17" s="1">
        <v>2</v>
      </c>
      <c r="Z17" s="7">
        <v>1</v>
      </c>
      <c r="AA17" s="7">
        <v>0</v>
      </c>
      <c r="AB17" s="5">
        <v>0</v>
      </c>
      <c r="AH17" s="1" t="s">
        <v>60</v>
      </c>
      <c r="AI17" s="1" t="s">
        <v>61</v>
      </c>
      <c r="AJ17" s="1" t="s">
        <v>1293</v>
      </c>
      <c r="AK17" s="1">
        <v>1</v>
      </c>
      <c r="AL17" s="7" t="s">
        <v>125</v>
      </c>
      <c r="AM17" s="7" t="s">
        <v>125</v>
      </c>
      <c r="AN17" s="1" t="s">
        <v>178</v>
      </c>
      <c r="AO17" s="5" t="s">
        <v>182</v>
      </c>
      <c r="AP17" s="5" t="s">
        <v>182</v>
      </c>
      <c r="AQ17" s="1">
        <v>1</v>
      </c>
      <c r="AR17" s="1">
        <v>0</v>
      </c>
      <c r="AS17" s="1">
        <v>0</v>
      </c>
      <c r="AT17" s="1">
        <f t="shared" ref="AT17:AT23" si="3">IF(AQ17=1,IF(AR17=0,IF(AS17=0,1,0),0),0)</f>
        <v>1</v>
      </c>
      <c r="AU17" s="1">
        <f t="shared" ref="AU17:AU23" si="4">IF(AR17=1,IF(AQ17=0,IF(AS17=0,1,0),0),0)</f>
        <v>0</v>
      </c>
      <c r="AV17" s="1">
        <f t="shared" ref="AV17:AV23" si="5">IF(AS17=1,IF(AQ17=0,IF(AR17=0,1,0),0),0)</f>
        <v>0</v>
      </c>
      <c r="AW17" s="1">
        <v>0</v>
      </c>
      <c r="AX17" s="1">
        <v>0</v>
      </c>
      <c r="AY17" s="1">
        <v>0</v>
      </c>
      <c r="AZ17" s="6">
        <v>0</v>
      </c>
      <c r="BA17" s="1" t="s">
        <v>22</v>
      </c>
      <c r="BB17" s="1" t="s">
        <v>182</v>
      </c>
      <c r="BC17" s="1" t="s">
        <v>2407</v>
      </c>
      <c r="BD17" s="1" t="s">
        <v>238</v>
      </c>
      <c r="BF17" s="1">
        <v>0</v>
      </c>
      <c r="BG17" s="1" t="s">
        <v>1899</v>
      </c>
      <c r="BH17" s="5">
        <v>0</v>
      </c>
      <c r="BI17" s="1" t="s">
        <v>1189</v>
      </c>
      <c r="BK17" s="1" t="s">
        <v>68</v>
      </c>
      <c r="BL17" s="1">
        <v>0</v>
      </c>
      <c r="BN17" s="1" t="s">
        <v>184</v>
      </c>
      <c r="BP17" s="6" t="s">
        <v>125</v>
      </c>
      <c r="BQ17" s="1">
        <v>5</v>
      </c>
      <c r="BR17" s="1">
        <v>0</v>
      </c>
      <c r="BS17" s="8">
        <v>0</v>
      </c>
      <c r="BT17" s="8">
        <v>1</v>
      </c>
      <c r="BU17" s="9"/>
      <c r="BV17" s="9">
        <v>3</v>
      </c>
      <c r="BW17" s="9">
        <v>2</v>
      </c>
      <c r="BX17" s="9"/>
      <c r="BY17" s="9"/>
      <c r="BZ17" s="9"/>
      <c r="CA17" s="9"/>
      <c r="CB17" s="10" t="s">
        <v>1556</v>
      </c>
      <c r="CC17" s="10" t="s">
        <v>1555</v>
      </c>
      <c r="CE17" s="1" t="s">
        <v>270</v>
      </c>
      <c r="CF17" s="1" t="s">
        <v>271</v>
      </c>
    </row>
    <row r="18" spans="1:88" x14ac:dyDescent="0.2">
      <c r="A18" s="5">
        <v>0</v>
      </c>
      <c r="C18" s="1" t="s">
        <v>2038</v>
      </c>
      <c r="K18" s="1">
        <v>2004</v>
      </c>
      <c r="L18" s="1">
        <v>11</v>
      </c>
      <c r="M18" s="1">
        <v>21</v>
      </c>
      <c r="N18" s="1" t="s">
        <v>273</v>
      </c>
      <c r="O18" s="1" t="s">
        <v>274</v>
      </c>
      <c r="P18" s="1" t="s">
        <v>275</v>
      </c>
      <c r="Q18" s="6">
        <v>36</v>
      </c>
      <c r="R18" s="1" t="s">
        <v>161</v>
      </c>
      <c r="S18" s="1" t="s">
        <v>59</v>
      </c>
      <c r="T18" s="1" t="s">
        <v>279</v>
      </c>
      <c r="U18" s="1" t="s">
        <v>280</v>
      </c>
      <c r="V18" s="1" t="s">
        <v>281</v>
      </c>
      <c r="W18" s="1">
        <v>6</v>
      </c>
      <c r="X18" s="1">
        <v>6</v>
      </c>
      <c r="Y18" s="1">
        <v>2</v>
      </c>
      <c r="Z18" s="7">
        <v>0</v>
      </c>
      <c r="AA18" s="7">
        <v>0</v>
      </c>
      <c r="AB18" s="5">
        <v>0</v>
      </c>
      <c r="AH18" s="1" t="s">
        <v>276</v>
      </c>
      <c r="AI18" s="1" t="s">
        <v>61</v>
      </c>
      <c r="AJ18" s="1" t="s">
        <v>1300</v>
      </c>
      <c r="AK18" s="1">
        <v>0</v>
      </c>
      <c r="AL18" s="7">
        <v>1</v>
      </c>
      <c r="AM18" s="7">
        <v>1</v>
      </c>
      <c r="AN18" s="1" t="s">
        <v>277</v>
      </c>
      <c r="AO18" s="5" t="s">
        <v>278</v>
      </c>
      <c r="AP18" s="5" t="s">
        <v>278</v>
      </c>
      <c r="AQ18" s="1">
        <v>0</v>
      </c>
      <c r="AR18" s="1">
        <v>1</v>
      </c>
      <c r="AS18" s="1">
        <v>0</v>
      </c>
      <c r="AT18" s="1">
        <f t="shared" si="3"/>
        <v>0</v>
      </c>
      <c r="AU18" s="1">
        <f t="shared" si="4"/>
        <v>1</v>
      </c>
      <c r="AV18" s="1">
        <f t="shared" si="5"/>
        <v>0</v>
      </c>
      <c r="AW18" s="1">
        <v>0</v>
      </c>
      <c r="AX18" s="1">
        <v>0</v>
      </c>
      <c r="AY18" s="1">
        <v>0</v>
      </c>
      <c r="AZ18" s="6">
        <v>0</v>
      </c>
      <c r="BA18" s="1" t="s">
        <v>23</v>
      </c>
      <c r="BB18" s="1" t="s">
        <v>282</v>
      </c>
      <c r="BC18" s="1">
        <v>1</v>
      </c>
      <c r="BD18" s="1" t="s">
        <v>285</v>
      </c>
      <c r="BE18" s="1" t="s">
        <v>286</v>
      </c>
      <c r="BF18" s="1">
        <v>0</v>
      </c>
      <c r="BG18" s="1" t="s">
        <v>1899</v>
      </c>
      <c r="BH18" s="5">
        <v>0</v>
      </c>
      <c r="BI18" s="1" t="s">
        <v>287</v>
      </c>
      <c r="BJ18" s="1" t="s">
        <v>288</v>
      </c>
      <c r="BK18" s="1" t="s">
        <v>283</v>
      </c>
      <c r="BL18" s="1">
        <v>1</v>
      </c>
      <c r="BM18" s="1" t="s">
        <v>284</v>
      </c>
      <c r="BN18" s="1" t="s">
        <v>289</v>
      </c>
      <c r="BO18" s="1" t="s">
        <v>284</v>
      </c>
      <c r="BP18" s="6" t="s">
        <v>1678</v>
      </c>
      <c r="BQ18" s="1">
        <v>5</v>
      </c>
      <c r="BR18" s="1">
        <v>1</v>
      </c>
      <c r="BS18" s="8">
        <v>0.16666666666666666</v>
      </c>
      <c r="BT18" s="8">
        <v>0.83333333333333337</v>
      </c>
      <c r="BU18" s="9">
        <v>6</v>
      </c>
      <c r="BV18" s="9"/>
      <c r="BW18" s="9"/>
      <c r="BX18" s="9"/>
      <c r="BY18" s="9"/>
      <c r="BZ18" s="9"/>
      <c r="CA18" s="9"/>
      <c r="CB18" s="10" t="s">
        <v>1557</v>
      </c>
      <c r="CC18" s="10" t="s">
        <v>1558</v>
      </c>
      <c r="CE18" s="1" t="s">
        <v>290</v>
      </c>
      <c r="CF18" s="1" t="s">
        <v>291</v>
      </c>
    </row>
    <row r="19" spans="1:88" x14ac:dyDescent="0.2">
      <c r="A19" s="5">
        <v>1</v>
      </c>
      <c r="B19" s="1" t="s">
        <v>2014</v>
      </c>
      <c r="C19" s="1" t="s">
        <v>2017</v>
      </c>
      <c r="K19" s="1">
        <v>2004</v>
      </c>
      <c r="L19" s="1">
        <v>12</v>
      </c>
      <c r="M19" s="1">
        <v>8</v>
      </c>
      <c r="N19" s="1" t="s">
        <v>292</v>
      </c>
      <c r="O19" s="1" t="s">
        <v>293</v>
      </c>
      <c r="P19" s="1" t="s">
        <v>294</v>
      </c>
      <c r="Q19" s="6">
        <v>25</v>
      </c>
      <c r="R19" s="1" t="s">
        <v>58</v>
      </c>
      <c r="S19" s="1" t="s">
        <v>59</v>
      </c>
      <c r="T19" s="1" t="s">
        <v>297</v>
      </c>
      <c r="U19" s="1" t="s">
        <v>298</v>
      </c>
      <c r="V19" s="1" t="s">
        <v>299</v>
      </c>
      <c r="W19" s="1">
        <v>4</v>
      </c>
      <c r="X19" s="1">
        <v>4</v>
      </c>
      <c r="Y19" s="1">
        <v>3</v>
      </c>
      <c r="Z19" s="7">
        <v>0</v>
      </c>
      <c r="AA19" s="7">
        <v>1</v>
      </c>
      <c r="AB19" s="5">
        <v>0</v>
      </c>
      <c r="AH19" s="1" t="s">
        <v>60</v>
      </c>
      <c r="AI19" s="1" t="s">
        <v>61</v>
      </c>
      <c r="AJ19" s="1" t="s">
        <v>1293</v>
      </c>
      <c r="AK19" s="1">
        <v>0</v>
      </c>
      <c r="AL19" s="7" t="s">
        <v>125</v>
      </c>
      <c r="AM19" s="7" t="s">
        <v>125</v>
      </c>
      <c r="AN19" s="1" t="s">
        <v>295</v>
      </c>
      <c r="AO19" s="5" t="s">
        <v>296</v>
      </c>
      <c r="AP19" s="5" t="s">
        <v>296</v>
      </c>
      <c r="AQ19" s="1">
        <v>1</v>
      </c>
      <c r="AR19" s="1">
        <v>0</v>
      </c>
      <c r="AS19" s="1">
        <v>0</v>
      </c>
      <c r="AT19" s="1">
        <f t="shared" si="3"/>
        <v>1</v>
      </c>
      <c r="AU19" s="1">
        <f t="shared" si="4"/>
        <v>0</v>
      </c>
      <c r="AV19" s="1">
        <f t="shared" si="5"/>
        <v>0</v>
      </c>
      <c r="AW19" s="1">
        <v>0</v>
      </c>
      <c r="AX19" s="1">
        <v>0</v>
      </c>
      <c r="AY19" s="1">
        <v>0</v>
      </c>
      <c r="AZ19" s="6">
        <v>0</v>
      </c>
      <c r="BA19" s="1" t="s">
        <v>22</v>
      </c>
      <c r="BB19" s="1" t="s">
        <v>300</v>
      </c>
      <c r="BC19" s="1" t="s">
        <v>2428</v>
      </c>
      <c r="BD19" s="1" t="s">
        <v>303</v>
      </c>
      <c r="BE19" s="1" t="s">
        <v>304</v>
      </c>
      <c r="BF19" s="1">
        <v>1</v>
      </c>
      <c r="BG19" s="1" t="s">
        <v>1807</v>
      </c>
      <c r="BH19" s="5">
        <v>1</v>
      </c>
      <c r="BI19" s="1" t="s">
        <v>1806</v>
      </c>
      <c r="BJ19" s="1" t="s">
        <v>1805</v>
      </c>
      <c r="BK19" s="1" t="s">
        <v>301</v>
      </c>
      <c r="BL19" s="1">
        <v>1</v>
      </c>
      <c r="BM19" s="1" t="s">
        <v>302</v>
      </c>
      <c r="BN19" s="1" t="s">
        <v>1914</v>
      </c>
      <c r="BO19" s="1" t="s">
        <v>1915</v>
      </c>
      <c r="BP19" s="6">
        <v>2</v>
      </c>
      <c r="BQ19" s="1">
        <v>4</v>
      </c>
      <c r="BR19" s="1">
        <v>0</v>
      </c>
      <c r="BS19" s="8">
        <v>0</v>
      </c>
      <c r="BT19" s="8">
        <v>1</v>
      </c>
      <c r="BU19" s="9">
        <v>4</v>
      </c>
      <c r="BV19" s="9"/>
      <c r="BW19" s="9"/>
      <c r="BX19" s="9"/>
      <c r="BY19" s="9"/>
      <c r="BZ19" s="9"/>
      <c r="CA19" s="9"/>
      <c r="CB19" s="10" t="s">
        <v>1560</v>
      </c>
      <c r="CC19" s="14" t="s">
        <v>1559</v>
      </c>
      <c r="CE19" s="1" t="s">
        <v>305</v>
      </c>
      <c r="CF19" s="1" t="s">
        <v>306</v>
      </c>
      <c r="CG19" s="1" t="s">
        <v>307</v>
      </c>
    </row>
    <row r="20" spans="1:88" x14ac:dyDescent="0.2">
      <c r="A20" s="5" t="s">
        <v>2089</v>
      </c>
      <c r="B20" s="1" t="s">
        <v>2039</v>
      </c>
      <c r="C20" s="1" t="s">
        <v>317</v>
      </c>
      <c r="I20" s="1" t="s">
        <v>2377</v>
      </c>
      <c r="J20" s="1" t="s">
        <v>2378</v>
      </c>
      <c r="K20" s="1">
        <v>2005</v>
      </c>
      <c r="L20" s="1">
        <v>3</v>
      </c>
      <c r="M20" s="1">
        <v>12</v>
      </c>
      <c r="N20" s="1" t="s">
        <v>273</v>
      </c>
      <c r="O20" s="1" t="s">
        <v>308</v>
      </c>
      <c r="P20" s="1" t="s">
        <v>309</v>
      </c>
      <c r="Q20" s="6">
        <v>45</v>
      </c>
      <c r="R20" s="1" t="s">
        <v>58</v>
      </c>
      <c r="S20" s="1" t="s">
        <v>59</v>
      </c>
      <c r="T20" s="1" t="s">
        <v>144</v>
      </c>
      <c r="U20" s="1" t="s">
        <v>313</v>
      </c>
      <c r="W20" s="1">
        <v>7</v>
      </c>
      <c r="X20" s="1">
        <v>7</v>
      </c>
      <c r="Y20" s="1">
        <v>4</v>
      </c>
      <c r="Z20" s="7">
        <v>1</v>
      </c>
      <c r="AA20" s="7">
        <v>0</v>
      </c>
      <c r="AB20" s="5">
        <v>0</v>
      </c>
      <c r="AH20" s="1" t="s">
        <v>310</v>
      </c>
      <c r="AI20" s="1" t="s">
        <v>61</v>
      </c>
      <c r="AJ20" s="1" t="s">
        <v>1301</v>
      </c>
      <c r="AK20" s="1">
        <v>0</v>
      </c>
      <c r="AL20" s="7">
        <v>1</v>
      </c>
      <c r="AM20" s="7">
        <v>0</v>
      </c>
      <c r="AN20" s="1" t="s">
        <v>311</v>
      </c>
      <c r="AO20" s="5" t="s">
        <v>312</v>
      </c>
      <c r="AP20" s="5" t="s">
        <v>312</v>
      </c>
      <c r="AQ20" s="1">
        <v>1</v>
      </c>
      <c r="AR20" s="1">
        <v>0</v>
      </c>
      <c r="AS20" s="1">
        <v>0</v>
      </c>
      <c r="AT20" s="1">
        <f t="shared" si="3"/>
        <v>1</v>
      </c>
      <c r="AU20" s="1">
        <f t="shared" si="4"/>
        <v>0</v>
      </c>
      <c r="AV20" s="1">
        <f t="shared" si="5"/>
        <v>0</v>
      </c>
      <c r="AW20" s="1">
        <v>0</v>
      </c>
      <c r="AX20" s="1">
        <v>0</v>
      </c>
      <c r="AY20" s="1">
        <v>0</v>
      </c>
      <c r="AZ20" s="6">
        <v>0</v>
      </c>
      <c r="BA20" s="1" t="s">
        <v>22</v>
      </c>
      <c r="BB20" s="1" t="s">
        <v>314</v>
      </c>
      <c r="BC20" s="1">
        <v>1</v>
      </c>
      <c r="BD20" s="1" t="s">
        <v>315</v>
      </c>
      <c r="BE20" s="1" t="s">
        <v>316</v>
      </c>
      <c r="BF20" s="1">
        <v>1</v>
      </c>
      <c r="BG20" s="1" t="s">
        <v>1768</v>
      </c>
      <c r="BH20" s="5">
        <v>0</v>
      </c>
      <c r="BI20" s="1" t="s">
        <v>1454</v>
      </c>
      <c r="BJ20" s="1" t="s">
        <v>1767</v>
      </c>
      <c r="BK20" s="13" t="s">
        <v>1849</v>
      </c>
      <c r="BL20" s="13">
        <v>1</v>
      </c>
      <c r="BM20" s="1" t="s">
        <v>1850</v>
      </c>
      <c r="BN20" s="1" t="s">
        <v>2039</v>
      </c>
      <c r="BO20" s="1" t="s">
        <v>317</v>
      </c>
      <c r="BP20" s="6" t="s">
        <v>1679</v>
      </c>
      <c r="BQ20" s="1">
        <v>6</v>
      </c>
      <c r="BR20" s="1">
        <v>1</v>
      </c>
      <c r="BS20" s="8">
        <v>0.14285714285714285</v>
      </c>
      <c r="BT20" s="8">
        <v>0.8571428571428571</v>
      </c>
      <c r="BU20" s="9">
        <v>3</v>
      </c>
      <c r="BV20" s="9"/>
      <c r="BW20" s="9"/>
      <c r="BX20" s="9"/>
      <c r="BY20" s="9"/>
      <c r="BZ20" s="9"/>
      <c r="CA20" s="9">
        <v>4</v>
      </c>
      <c r="CB20" s="10" t="s">
        <v>1562</v>
      </c>
      <c r="CC20" s="10" t="s">
        <v>1561</v>
      </c>
      <c r="CE20" s="1" t="s">
        <v>318</v>
      </c>
      <c r="CF20" s="1" t="s">
        <v>319</v>
      </c>
      <c r="CG20" s="1" t="s">
        <v>320</v>
      </c>
    </row>
    <row r="21" spans="1:88" ht="16" x14ac:dyDescent="0.2">
      <c r="A21" s="5">
        <v>1</v>
      </c>
      <c r="B21" s="1" t="s">
        <v>1978</v>
      </c>
      <c r="C21" s="1" t="s">
        <v>1979</v>
      </c>
      <c r="D21" s="1">
        <v>0</v>
      </c>
      <c r="E21" s="1" t="s">
        <v>1977</v>
      </c>
      <c r="F21" s="1" t="s">
        <v>1976</v>
      </c>
      <c r="I21" s="1" t="s">
        <v>2381</v>
      </c>
      <c r="J21" s="1" t="s">
        <v>2382</v>
      </c>
      <c r="K21" s="1">
        <v>2005</v>
      </c>
      <c r="L21" s="1">
        <v>3</v>
      </c>
      <c r="M21" s="1">
        <v>21</v>
      </c>
      <c r="N21" s="1" t="s">
        <v>321</v>
      </c>
      <c r="O21" s="1" t="s">
        <v>322</v>
      </c>
      <c r="P21" s="1" t="s">
        <v>323</v>
      </c>
      <c r="Q21" s="6">
        <v>16</v>
      </c>
      <c r="R21" s="1" t="s">
        <v>324</v>
      </c>
      <c r="S21" s="1" t="s">
        <v>59</v>
      </c>
      <c r="T21" s="1" t="s">
        <v>327</v>
      </c>
      <c r="U21" s="1" t="s">
        <v>328</v>
      </c>
      <c r="W21" s="1">
        <v>9</v>
      </c>
      <c r="X21" s="1">
        <v>7</v>
      </c>
      <c r="Y21" s="1">
        <v>5</v>
      </c>
      <c r="Z21" s="7">
        <v>1</v>
      </c>
      <c r="AA21" s="7">
        <v>0</v>
      </c>
      <c r="AB21" s="5">
        <v>0</v>
      </c>
      <c r="AH21" s="1" t="s">
        <v>60</v>
      </c>
      <c r="AI21" s="1" t="s">
        <v>1332</v>
      </c>
      <c r="AJ21" s="1" t="s">
        <v>1875</v>
      </c>
      <c r="AK21" s="1">
        <v>1</v>
      </c>
      <c r="AL21" s="7" t="s">
        <v>125</v>
      </c>
      <c r="AM21" s="7" t="s">
        <v>125</v>
      </c>
      <c r="AN21" s="1" t="s">
        <v>178</v>
      </c>
      <c r="AO21" s="5" t="s">
        <v>325</v>
      </c>
      <c r="AP21" s="5" t="s">
        <v>326</v>
      </c>
      <c r="AQ21" s="1">
        <v>1</v>
      </c>
      <c r="AR21" s="1">
        <v>0</v>
      </c>
      <c r="AS21" s="1">
        <v>1</v>
      </c>
      <c r="AT21" s="1">
        <f t="shared" si="3"/>
        <v>0</v>
      </c>
      <c r="AU21" s="1">
        <f t="shared" si="4"/>
        <v>0</v>
      </c>
      <c r="AV21" s="1">
        <f t="shared" si="5"/>
        <v>0</v>
      </c>
      <c r="AW21" s="1">
        <v>0</v>
      </c>
      <c r="AX21" s="1">
        <v>1</v>
      </c>
      <c r="AY21" s="1">
        <v>0</v>
      </c>
      <c r="AZ21" s="6">
        <v>0</v>
      </c>
      <c r="BA21" s="1" t="s">
        <v>360</v>
      </c>
      <c r="BB21" s="1" t="s">
        <v>330</v>
      </c>
      <c r="BC21" s="1">
        <v>0</v>
      </c>
      <c r="BD21" s="1" t="s">
        <v>331</v>
      </c>
      <c r="BE21" s="11" t="s">
        <v>332</v>
      </c>
      <c r="BF21" s="1">
        <v>1</v>
      </c>
      <c r="BG21" s="1" t="s">
        <v>329</v>
      </c>
      <c r="BH21" s="5">
        <v>1</v>
      </c>
      <c r="BI21" s="1" t="s">
        <v>333</v>
      </c>
      <c r="BJ21" s="1" t="s">
        <v>334</v>
      </c>
      <c r="BK21" s="1" t="s">
        <v>68</v>
      </c>
      <c r="BL21" s="1">
        <v>0</v>
      </c>
      <c r="BN21" s="1" t="s">
        <v>1916</v>
      </c>
      <c r="BO21" s="1" t="s">
        <v>1917</v>
      </c>
      <c r="BP21" s="6" t="s">
        <v>1918</v>
      </c>
      <c r="BQ21" s="1">
        <v>4</v>
      </c>
      <c r="BR21" s="1">
        <v>5</v>
      </c>
      <c r="BS21" s="8">
        <v>0.55555555555555558</v>
      </c>
      <c r="BT21" s="8">
        <v>0.44444444444444442</v>
      </c>
      <c r="BU21" s="9">
        <v>1</v>
      </c>
      <c r="BV21" s="9"/>
      <c r="BW21" s="9"/>
      <c r="BX21" s="9"/>
      <c r="BY21" s="9"/>
      <c r="BZ21" s="9">
        <v>8</v>
      </c>
      <c r="CA21" s="9"/>
      <c r="CB21" s="10" t="s">
        <v>1744</v>
      </c>
      <c r="CC21" s="10" t="s">
        <v>1563</v>
      </c>
      <c r="CD21" s="11" t="s">
        <v>1975</v>
      </c>
      <c r="CE21" s="1" t="s">
        <v>335</v>
      </c>
      <c r="CF21" s="1" t="s">
        <v>336</v>
      </c>
    </row>
    <row r="22" spans="1:88" x14ac:dyDescent="0.2">
      <c r="A22" s="5" t="s">
        <v>125</v>
      </c>
      <c r="G22" s="1" t="s">
        <v>2379</v>
      </c>
      <c r="J22" s="1" t="s">
        <v>2380</v>
      </c>
      <c r="K22" s="1">
        <v>2006</v>
      </c>
      <c r="L22" s="1">
        <v>1</v>
      </c>
      <c r="M22" s="1">
        <v>30</v>
      </c>
      <c r="N22" s="1" t="s">
        <v>337</v>
      </c>
      <c r="O22" s="1" t="s">
        <v>338</v>
      </c>
      <c r="P22" s="1" t="s">
        <v>339</v>
      </c>
      <c r="Q22" s="6">
        <v>44</v>
      </c>
      <c r="R22" s="1" t="s">
        <v>58</v>
      </c>
      <c r="S22" s="1" t="s">
        <v>340</v>
      </c>
      <c r="T22" s="1" t="s">
        <v>64</v>
      </c>
      <c r="U22" s="1" t="s">
        <v>342</v>
      </c>
      <c r="W22" s="1">
        <v>7</v>
      </c>
      <c r="X22" s="1">
        <v>7</v>
      </c>
      <c r="Y22" s="1">
        <v>0</v>
      </c>
      <c r="Z22" s="7">
        <v>1</v>
      </c>
      <c r="AA22" s="7">
        <v>0</v>
      </c>
      <c r="AB22" s="5">
        <v>0</v>
      </c>
      <c r="AH22" s="13" t="s">
        <v>1876</v>
      </c>
      <c r="AI22" s="1" t="s">
        <v>61</v>
      </c>
      <c r="AJ22" s="1" t="s">
        <v>1874</v>
      </c>
      <c r="AK22" s="1">
        <v>0</v>
      </c>
      <c r="AL22" s="7">
        <v>1</v>
      </c>
      <c r="AM22" s="7">
        <v>1</v>
      </c>
      <c r="AN22" s="1" t="s">
        <v>85</v>
      </c>
      <c r="AO22" s="5" t="s">
        <v>341</v>
      </c>
      <c r="AP22" s="5" t="s">
        <v>341</v>
      </c>
      <c r="AQ22" s="1">
        <v>1</v>
      </c>
      <c r="AR22" s="1">
        <v>0</v>
      </c>
      <c r="AS22" s="1">
        <v>0</v>
      </c>
      <c r="AT22" s="1">
        <f t="shared" si="3"/>
        <v>1</v>
      </c>
      <c r="AU22" s="1">
        <f t="shared" si="4"/>
        <v>0</v>
      </c>
      <c r="AV22" s="1">
        <f t="shared" si="5"/>
        <v>0</v>
      </c>
      <c r="AW22" s="1">
        <v>0</v>
      </c>
      <c r="AX22" s="1">
        <v>0</v>
      </c>
      <c r="AY22" s="1">
        <v>0</v>
      </c>
      <c r="AZ22" s="6">
        <v>0</v>
      </c>
      <c r="BA22" s="1" t="s">
        <v>22</v>
      </c>
      <c r="BB22" s="1" t="s">
        <v>343</v>
      </c>
      <c r="BC22" s="1">
        <v>1</v>
      </c>
      <c r="BD22" s="1" t="s">
        <v>346</v>
      </c>
      <c r="BE22" s="1" t="s">
        <v>347</v>
      </c>
      <c r="BF22" s="1">
        <v>1</v>
      </c>
      <c r="BG22" s="1" t="s">
        <v>1758</v>
      </c>
      <c r="BH22" s="5">
        <v>1</v>
      </c>
      <c r="BI22" s="1" t="s">
        <v>348</v>
      </c>
      <c r="BJ22" s="1" t="s">
        <v>1759</v>
      </c>
      <c r="BK22" s="1" t="s">
        <v>344</v>
      </c>
      <c r="BL22" s="1">
        <v>0</v>
      </c>
      <c r="BM22" s="1" t="s">
        <v>345</v>
      </c>
      <c r="BN22" s="1" t="s">
        <v>184</v>
      </c>
      <c r="BP22" s="6" t="s">
        <v>125</v>
      </c>
      <c r="BQ22" s="1">
        <v>1</v>
      </c>
      <c r="BR22" s="1">
        <v>6</v>
      </c>
      <c r="BS22" s="8">
        <v>0.8571428571428571</v>
      </c>
      <c r="BT22" s="8">
        <v>0.14285714285714285</v>
      </c>
      <c r="BU22" s="9">
        <v>1</v>
      </c>
      <c r="BV22" s="9">
        <v>3</v>
      </c>
      <c r="BW22" s="9">
        <v>1</v>
      </c>
      <c r="BX22" s="9">
        <v>2</v>
      </c>
      <c r="BY22" s="9"/>
      <c r="BZ22" s="9"/>
      <c r="CA22" s="9"/>
      <c r="CB22" s="10" t="s">
        <v>351</v>
      </c>
      <c r="CC22" s="10" t="s">
        <v>1564</v>
      </c>
      <c r="CE22" s="1" t="s">
        <v>349</v>
      </c>
      <c r="CF22" s="1" t="s">
        <v>350</v>
      </c>
      <c r="CG22" s="1" t="s">
        <v>351</v>
      </c>
    </row>
    <row r="23" spans="1:88" x14ac:dyDescent="0.2">
      <c r="A23" s="5">
        <v>1</v>
      </c>
      <c r="B23" s="1" t="s">
        <v>2019</v>
      </c>
      <c r="C23" s="1" t="s">
        <v>2018</v>
      </c>
      <c r="K23" s="1">
        <v>2006</v>
      </c>
      <c r="L23" s="1">
        <v>3</v>
      </c>
      <c r="M23" s="1">
        <v>24</v>
      </c>
      <c r="N23" s="1" t="s">
        <v>352</v>
      </c>
      <c r="O23" s="1" t="s">
        <v>353</v>
      </c>
      <c r="P23" s="1" t="s">
        <v>354</v>
      </c>
      <c r="Q23" s="6">
        <v>28</v>
      </c>
      <c r="R23" s="1" t="s">
        <v>58</v>
      </c>
      <c r="S23" s="1" t="s">
        <v>59</v>
      </c>
      <c r="T23" s="1" t="s">
        <v>357</v>
      </c>
      <c r="U23" s="1" t="s">
        <v>358</v>
      </c>
      <c r="W23" s="1">
        <v>6</v>
      </c>
      <c r="X23" s="1">
        <v>6</v>
      </c>
      <c r="Y23" s="1">
        <v>3</v>
      </c>
      <c r="Z23" s="7">
        <v>1</v>
      </c>
      <c r="AA23" s="7">
        <v>0</v>
      </c>
      <c r="AB23" s="5">
        <v>0</v>
      </c>
      <c r="AH23" s="1" t="s">
        <v>60</v>
      </c>
      <c r="AI23" s="1" t="s">
        <v>61</v>
      </c>
      <c r="AJ23" s="1" t="s">
        <v>1293</v>
      </c>
      <c r="AK23" s="1">
        <v>1</v>
      </c>
      <c r="AL23" s="7" t="s">
        <v>125</v>
      </c>
      <c r="AM23" s="7" t="s">
        <v>125</v>
      </c>
      <c r="AN23" s="1" t="s">
        <v>1391</v>
      </c>
      <c r="AO23" s="5" t="s">
        <v>355</v>
      </c>
      <c r="AP23" s="5" t="s">
        <v>356</v>
      </c>
      <c r="AQ23" s="1">
        <v>1</v>
      </c>
      <c r="AR23" s="1">
        <v>0</v>
      </c>
      <c r="AS23" s="1">
        <v>1</v>
      </c>
      <c r="AT23" s="1">
        <f t="shared" si="3"/>
        <v>0</v>
      </c>
      <c r="AU23" s="1">
        <f t="shared" si="4"/>
        <v>0</v>
      </c>
      <c r="AV23" s="1">
        <f t="shared" si="5"/>
        <v>0</v>
      </c>
      <c r="AW23" s="1">
        <v>0</v>
      </c>
      <c r="AX23" s="1">
        <v>1</v>
      </c>
      <c r="AY23" s="1">
        <v>0</v>
      </c>
      <c r="AZ23" s="6">
        <v>0</v>
      </c>
      <c r="BA23" s="1" t="s">
        <v>194</v>
      </c>
      <c r="BB23" s="1" t="s">
        <v>361</v>
      </c>
      <c r="BC23" s="1">
        <v>1</v>
      </c>
      <c r="BD23" s="1" t="s">
        <v>362</v>
      </c>
      <c r="BE23" s="1" t="s">
        <v>363</v>
      </c>
      <c r="BF23" s="1" t="s">
        <v>1495</v>
      </c>
      <c r="BG23" s="1" t="s">
        <v>1808</v>
      </c>
      <c r="BH23" s="5">
        <v>0</v>
      </c>
      <c r="BI23" s="1" t="s">
        <v>359</v>
      </c>
      <c r="BJ23" s="1" t="s">
        <v>364</v>
      </c>
      <c r="BK23" s="1" t="s">
        <v>68</v>
      </c>
      <c r="BL23" s="1">
        <v>0</v>
      </c>
      <c r="BN23" s="1" t="s">
        <v>1681</v>
      </c>
      <c r="BO23" s="1" t="s">
        <v>1682</v>
      </c>
      <c r="BP23" s="6">
        <v>2</v>
      </c>
      <c r="BQ23" s="1">
        <v>4</v>
      </c>
      <c r="BR23" s="1">
        <v>2</v>
      </c>
      <c r="BS23" s="8">
        <v>0.33333333333333331</v>
      </c>
      <c r="BT23" s="8">
        <v>0.66666666666666663</v>
      </c>
      <c r="BU23" s="9">
        <v>4</v>
      </c>
      <c r="BV23" s="9"/>
      <c r="BW23" s="9"/>
      <c r="BX23" s="9">
        <v>1</v>
      </c>
      <c r="BY23" s="9"/>
      <c r="BZ23" s="9">
        <v>1</v>
      </c>
      <c r="CA23" s="9"/>
      <c r="CB23" s="10" t="s">
        <v>1566</v>
      </c>
      <c r="CC23" s="10" t="s">
        <v>1565</v>
      </c>
      <c r="CD23" s="1" t="s">
        <v>1680</v>
      </c>
      <c r="CE23" s="1" t="s">
        <v>365</v>
      </c>
      <c r="CF23" s="1" t="s">
        <v>366</v>
      </c>
      <c r="CG23" s="1" t="s">
        <v>367</v>
      </c>
    </row>
    <row r="24" spans="1:88" x14ac:dyDescent="0.2">
      <c r="A24" s="5" t="s">
        <v>125</v>
      </c>
      <c r="K24" s="1">
        <v>2006</v>
      </c>
      <c r="L24" s="1">
        <v>5</v>
      </c>
      <c r="M24" s="1">
        <v>21</v>
      </c>
      <c r="N24" s="1" t="s">
        <v>1129</v>
      </c>
      <c r="O24" s="1" t="s">
        <v>1130</v>
      </c>
      <c r="P24" s="1" t="s">
        <v>1131</v>
      </c>
      <c r="Q24" s="6">
        <v>25</v>
      </c>
      <c r="R24" s="1" t="s">
        <v>206</v>
      </c>
      <c r="S24" s="1" t="s">
        <v>59</v>
      </c>
      <c r="T24" s="1" t="s">
        <v>1360</v>
      </c>
      <c r="U24" s="1" t="s">
        <v>1132</v>
      </c>
      <c r="W24" s="1">
        <v>5</v>
      </c>
      <c r="X24" s="1">
        <v>4</v>
      </c>
      <c r="Y24" s="1">
        <v>1</v>
      </c>
      <c r="Z24" s="7">
        <v>0</v>
      </c>
      <c r="AA24" s="7">
        <v>0</v>
      </c>
      <c r="AB24" s="5" t="s">
        <v>1889</v>
      </c>
      <c r="AH24" s="13" t="s">
        <v>1867</v>
      </c>
      <c r="AI24" s="1" t="s">
        <v>61</v>
      </c>
      <c r="AJ24" s="1" t="s">
        <v>1868</v>
      </c>
      <c r="AK24" s="1">
        <v>0</v>
      </c>
      <c r="AL24" s="7" t="s">
        <v>125</v>
      </c>
      <c r="AM24" s="7" t="s">
        <v>125</v>
      </c>
      <c r="AN24" s="1" t="s">
        <v>178</v>
      </c>
      <c r="AO24" s="1" t="s">
        <v>1341</v>
      </c>
      <c r="AP24" s="1" t="s">
        <v>1341</v>
      </c>
      <c r="AQ24" s="1">
        <v>1</v>
      </c>
      <c r="AR24" s="1">
        <v>0</v>
      </c>
      <c r="AS24" s="1">
        <v>0</v>
      </c>
      <c r="AT24" s="1">
        <v>1</v>
      </c>
      <c r="AU24" s="1">
        <v>0</v>
      </c>
      <c r="AV24" s="1">
        <v>0</v>
      </c>
      <c r="AW24" s="1">
        <v>0</v>
      </c>
      <c r="AX24" s="1">
        <v>0</v>
      </c>
      <c r="AY24" s="1">
        <v>0</v>
      </c>
      <c r="AZ24" s="6">
        <v>0</v>
      </c>
      <c r="BA24" s="1" t="s">
        <v>22</v>
      </c>
      <c r="BB24" s="1" t="s">
        <v>1133</v>
      </c>
      <c r="BC24" s="1" t="s">
        <v>2407</v>
      </c>
      <c r="BD24" s="1" t="s">
        <v>238</v>
      </c>
      <c r="BF24" s="1" t="s">
        <v>1837</v>
      </c>
      <c r="BG24" s="1" t="s">
        <v>1446</v>
      </c>
      <c r="BH24" s="5">
        <v>0</v>
      </c>
      <c r="BI24" s="1" t="s">
        <v>1189</v>
      </c>
      <c r="BJ24" s="1" t="s">
        <v>1134</v>
      </c>
      <c r="BK24" s="1" t="s">
        <v>68</v>
      </c>
      <c r="BL24" s="1">
        <v>0</v>
      </c>
      <c r="BN24" s="1" t="s">
        <v>184</v>
      </c>
      <c r="BP24" s="6" t="s">
        <v>125</v>
      </c>
      <c r="BQ24" s="1">
        <v>1</v>
      </c>
      <c r="BR24" s="1">
        <v>4</v>
      </c>
      <c r="BS24" s="8">
        <f>4/5</f>
        <v>0.8</v>
      </c>
      <c r="BT24" s="8">
        <f>1/5</f>
        <v>0.2</v>
      </c>
      <c r="BU24" s="9"/>
      <c r="BV24" s="9">
        <v>5</v>
      </c>
      <c r="BW24" s="9"/>
      <c r="BX24" s="9"/>
      <c r="BY24" s="9"/>
      <c r="BZ24" s="9"/>
      <c r="CA24" s="9"/>
      <c r="CB24" s="10" t="s">
        <v>1567</v>
      </c>
      <c r="CC24" s="10" t="s">
        <v>1568</v>
      </c>
      <c r="CD24" s="1" t="s">
        <v>1569</v>
      </c>
      <c r="CE24" s="1" t="s">
        <v>1134</v>
      </c>
      <c r="CF24" s="1" t="s">
        <v>1135</v>
      </c>
    </row>
    <row r="25" spans="1:88" ht="17" customHeight="1" x14ac:dyDescent="0.2">
      <c r="A25" s="5">
        <v>0</v>
      </c>
      <c r="C25" s="1" t="s">
        <v>1986</v>
      </c>
      <c r="K25" s="1">
        <v>2006</v>
      </c>
      <c r="L25" s="1">
        <v>10</v>
      </c>
      <c r="M25" s="1">
        <v>2</v>
      </c>
      <c r="N25" s="1" t="s">
        <v>368</v>
      </c>
      <c r="O25" s="1" t="s">
        <v>369</v>
      </c>
      <c r="P25" s="1" t="s">
        <v>370</v>
      </c>
      <c r="Q25" s="6">
        <v>33</v>
      </c>
      <c r="R25" s="1" t="s">
        <v>58</v>
      </c>
      <c r="S25" s="1" t="s">
        <v>59</v>
      </c>
      <c r="T25" s="1" t="s">
        <v>88</v>
      </c>
      <c r="U25" s="1" t="s">
        <v>376</v>
      </c>
      <c r="W25" s="1">
        <v>5</v>
      </c>
      <c r="X25" s="1">
        <v>5</v>
      </c>
      <c r="Y25" s="1">
        <v>5</v>
      </c>
      <c r="Z25" s="7">
        <v>1</v>
      </c>
      <c r="AA25" s="7">
        <v>0</v>
      </c>
      <c r="AB25" s="5">
        <v>0</v>
      </c>
      <c r="AH25" s="1" t="s">
        <v>371</v>
      </c>
      <c r="AI25" s="1" t="s">
        <v>61</v>
      </c>
      <c r="AJ25" s="1" t="s">
        <v>1302</v>
      </c>
      <c r="AK25" s="1">
        <v>1</v>
      </c>
      <c r="AL25" s="7" t="s">
        <v>125</v>
      </c>
      <c r="AM25" s="7" t="s">
        <v>125</v>
      </c>
      <c r="AN25" s="1" t="s">
        <v>373</v>
      </c>
      <c r="AO25" s="5" t="s">
        <v>374</v>
      </c>
      <c r="AP25" s="5" t="s">
        <v>375</v>
      </c>
      <c r="AQ25" s="1">
        <v>1</v>
      </c>
      <c r="AR25" s="1">
        <v>0</v>
      </c>
      <c r="AS25" s="1">
        <v>1</v>
      </c>
      <c r="AT25" s="1">
        <f t="shared" ref="AT25:AT31" si="6">IF(AQ25=1,IF(AR25=0,IF(AS25=0,1,0),0),0)</f>
        <v>0</v>
      </c>
      <c r="AU25" s="1">
        <f t="shared" ref="AU25:AU31" si="7">IF(AR25=1,IF(AQ25=0,IF(AS25=0,1,0),0),0)</f>
        <v>0</v>
      </c>
      <c r="AV25" s="1">
        <f t="shared" ref="AV25:AV31" si="8">IF(AS25=1,IF(AQ25=0,IF(AR25=0,1,0),0),0)</f>
        <v>0</v>
      </c>
      <c r="AW25" s="1">
        <v>0</v>
      </c>
      <c r="AX25" s="1">
        <v>1</v>
      </c>
      <c r="AY25" s="1">
        <v>0</v>
      </c>
      <c r="AZ25" s="6">
        <v>0</v>
      </c>
      <c r="BA25" s="1" t="s">
        <v>194</v>
      </c>
      <c r="BB25" s="1" t="s">
        <v>377</v>
      </c>
      <c r="BC25" s="1">
        <v>1</v>
      </c>
      <c r="BD25" s="1" t="s">
        <v>378</v>
      </c>
      <c r="BE25" s="1" t="s">
        <v>379</v>
      </c>
      <c r="BF25" s="1">
        <v>1</v>
      </c>
      <c r="BG25" s="1" t="s">
        <v>1809</v>
      </c>
      <c r="BH25" s="5">
        <v>0</v>
      </c>
      <c r="BI25" s="1" t="s">
        <v>380</v>
      </c>
      <c r="BJ25" s="1" t="s">
        <v>381</v>
      </c>
      <c r="BK25" s="1" t="s">
        <v>68</v>
      </c>
      <c r="BL25" s="1">
        <v>0</v>
      </c>
      <c r="BN25" s="1" t="s">
        <v>382</v>
      </c>
      <c r="BO25" s="1" t="s">
        <v>1919</v>
      </c>
      <c r="BP25" s="6">
        <v>0</v>
      </c>
      <c r="BQ25" s="1">
        <v>0</v>
      </c>
      <c r="BR25" s="1">
        <v>5</v>
      </c>
      <c r="BS25" s="8">
        <v>1</v>
      </c>
      <c r="BT25" s="8">
        <v>0</v>
      </c>
      <c r="BU25" s="9">
        <v>5</v>
      </c>
      <c r="BV25" s="9"/>
      <c r="BW25" s="9"/>
      <c r="BX25" s="9"/>
      <c r="BY25" s="9"/>
      <c r="BZ25" s="9"/>
      <c r="CA25" s="9"/>
      <c r="CB25" s="10" t="s">
        <v>1571</v>
      </c>
      <c r="CC25" s="10" t="s">
        <v>1570</v>
      </c>
      <c r="CE25" s="1" t="s">
        <v>383</v>
      </c>
      <c r="CF25" s="1" t="s">
        <v>384</v>
      </c>
      <c r="CG25" s="1" t="s">
        <v>385</v>
      </c>
      <c r="CH25" s="1" t="s">
        <v>386</v>
      </c>
      <c r="CI25" s="1" t="s">
        <v>387</v>
      </c>
      <c r="CJ25" s="1" t="s">
        <v>372</v>
      </c>
    </row>
    <row r="26" spans="1:88" x14ac:dyDescent="0.2">
      <c r="A26" s="5">
        <v>0</v>
      </c>
      <c r="C26" s="1" t="s">
        <v>2064</v>
      </c>
      <c r="K26" s="1">
        <v>2007</v>
      </c>
      <c r="L26" s="1">
        <v>2</v>
      </c>
      <c r="M26" s="1">
        <v>12</v>
      </c>
      <c r="N26" s="1" t="s">
        <v>388</v>
      </c>
      <c r="O26" s="1" t="s">
        <v>389</v>
      </c>
      <c r="P26" s="1" t="s">
        <v>390</v>
      </c>
      <c r="Q26" s="6">
        <v>19</v>
      </c>
      <c r="R26" s="1" t="s">
        <v>58</v>
      </c>
      <c r="S26" s="1" t="s">
        <v>59</v>
      </c>
      <c r="T26" s="1" t="s">
        <v>395</v>
      </c>
      <c r="U26" s="1" t="s">
        <v>396</v>
      </c>
      <c r="V26" s="1" t="s">
        <v>404</v>
      </c>
      <c r="W26" s="1">
        <v>5</v>
      </c>
      <c r="X26" s="1">
        <v>5</v>
      </c>
      <c r="Y26" s="1">
        <v>4</v>
      </c>
      <c r="Z26" s="7">
        <v>0</v>
      </c>
      <c r="AA26" s="7">
        <v>1</v>
      </c>
      <c r="AB26" s="5">
        <v>0</v>
      </c>
      <c r="AH26" s="1" t="s">
        <v>391</v>
      </c>
      <c r="AI26" s="1" t="s">
        <v>392</v>
      </c>
      <c r="AJ26" s="1" t="s">
        <v>1303</v>
      </c>
      <c r="AK26" s="1">
        <v>1</v>
      </c>
      <c r="AL26" s="7" t="s">
        <v>125</v>
      </c>
      <c r="AM26" s="7" t="s">
        <v>125</v>
      </c>
      <c r="AN26" s="1" t="s">
        <v>178</v>
      </c>
      <c r="AO26" s="5" t="s">
        <v>393</v>
      </c>
      <c r="AP26" s="5" t="s">
        <v>394</v>
      </c>
      <c r="AQ26" s="1">
        <v>1</v>
      </c>
      <c r="AR26" s="1">
        <v>0</v>
      </c>
      <c r="AS26" s="1">
        <v>1</v>
      </c>
      <c r="AT26" s="1">
        <f t="shared" si="6"/>
        <v>0</v>
      </c>
      <c r="AU26" s="1">
        <f t="shared" si="7"/>
        <v>0</v>
      </c>
      <c r="AV26" s="1">
        <f t="shared" si="8"/>
        <v>0</v>
      </c>
      <c r="AW26" s="1">
        <v>0</v>
      </c>
      <c r="AX26" s="1">
        <v>1</v>
      </c>
      <c r="AY26" s="1">
        <v>0</v>
      </c>
      <c r="AZ26" s="6">
        <v>0</v>
      </c>
      <c r="BA26" s="1" t="s">
        <v>360</v>
      </c>
      <c r="BB26" s="1" t="s">
        <v>398</v>
      </c>
      <c r="BC26" s="1">
        <v>0</v>
      </c>
      <c r="BD26" s="1" t="s">
        <v>399</v>
      </c>
      <c r="BE26" s="1" t="s">
        <v>400</v>
      </c>
      <c r="BF26" s="1">
        <v>1</v>
      </c>
      <c r="BG26" s="1" t="s">
        <v>2187</v>
      </c>
      <c r="BH26" s="5" t="s">
        <v>1792</v>
      </c>
      <c r="BI26" s="1" t="s">
        <v>397</v>
      </c>
      <c r="BJ26" s="1" t="s">
        <v>2188</v>
      </c>
      <c r="BK26" s="1" t="s">
        <v>68</v>
      </c>
      <c r="BL26" s="1">
        <v>0</v>
      </c>
      <c r="BN26" s="1" t="s">
        <v>1920</v>
      </c>
      <c r="BO26" s="1" t="s">
        <v>1684</v>
      </c>
      <c r="BP26" s="6" t="s">
        <v>1683</v>
      </c>
      <c r="BQ26" s="1">
        <v>2</v>
      </c>
      <c r="BR26" s="1">
        <v>3</v>
      </c>
      <c r="BS26" s="8">
        <v>0.6</v>
      </c>
      <c r="BT26" s="8">
        <v>0.4</v>
      </c>
      <c r="BU26" s="9">
        <v>5</v>
      </c>
      <c r="BV26" s="9"/>
      <c r="BW26" s="9"/>
      <c r="BX26" s="9"/>
      <c r="BY26" s="9"/>
      <c r="BZ26" s="9"/>
      <c r="CA26" s="9"/>
      <c r="CB26" s="10" t="s">
        <v>1573</v>
      </c>
      <c r="CC26" s="10" t="s">
        <v>1572</v>
      </c>
      <c r="CE26" s="1" t="s">
        <v>401</v>
      </c>
      <c r="CF26" s="1" t="s">
        <v>402</v>
      </c>
      <c r="CG26" s="1" t="s">
        <v>403</v>
      </c>
    </row>
    <row r="27" spans="1:88" x14ac:dyDescent="0.2">
      <c r="A27" s="5">
        <v>0</v>
      </c>
      <c r="C27" s="1" t="s">
        <v>1987</v>
      </c>
      <c r="I27" s="1" t="s">
        <v>2384</v>
      </c>
      <c r="J27" s="1" t="s">
        <v>2383</v>
      </c>
      <c r="K27" s="1">
        <v>2007</v>
      </c>
      <c r="L27" s="1">
        <v>4</v>
      </c>
      <c r="M27" s="1">
        <v>16</v>
      </c>
      <c r="N27" s="1" t="s">
        <v>405</v>
      </c>
      <c r="O27" s="1" t="s">
        <v>406</v>
      </c>
      <c r="P27" s="1" t="s">
        <v>407</v>
      </c>
      <c r="Q27" s="6">
        <v>23</v>
      </c>
      <c r="R27" s="1" t="s">
        <v>161</v>
      </c>
      <c r="S27" s="1" t="s">
        <v>59</v>
      </c>
      <c r="T27" s="1" t="s">
        <v>412</v>
      </c>
      <c r="U27" s="1" t="s">
        <v>413</v>
      </c>
      <c r="W27" s="1">
        <v>32</v>
      </c>
      <c r="X27" s="1">
        <v>32</v>
      </c>
      <c r="Y27" s="1">
        <v>25</v>
      </c>
      <c r="Z27" s="7">
        <v>1</v>
      </c>
      <c r="AA27" s="7">
        <v>0</v>
      </c>
      <c r="AB27" s="5">
        <v>0</v>
      </c>
      <c r="AH27" s="1" t="s">
        <v>1869</v>
      </c>
      <c r="AI27" s="1" t="s">
        <v>408</v>
      </c>
      <c r="AJ27" s="1" t="s">
        <v>1304</v>
      </c>
      <c r="AK27" s="1">
        <v>1</v>
      </c>
      <c r="AL27" s="7">
        <v>1</v>
      </c>
      <c r="AM27" s="7">
        <v>1</v>
      </c>
      <c r="AN27" s="1" t="s">
        <v>409</v>
      </c>
      <c r="AO27" s="5" t="s">
        <v>410</v>
      </c>
      <c r="AP27" s="5" t="s">
        <v>411</v>
      </c>
      <c r="AQ27" s="1">
        <v>1</v>
      </c>
      <c r="AR27" s="1">
        <v>0</v>
      </c>
      <c r="AS27" s="1">
        <v>0</v>
      </c>
      <c r="AT27" s="1">
        <f t="shared" si="6"/>
        <v>1</v>
      </c>
      <c r="AU27" s="1">
        <f t="shared" si="7"/>
        <v>0</v>
      </c>
      <c r="AV27" s="1">
        <f t="shared" si="8"/>
        <v>0</v>
      </c>
      <c r="AW27" s="1">
        <v>0</v>
      </c>
      <c r="AX27" s="1">
        <v>0</v>
      </c>
      <c r="AY27" s="1">
        <v>0</v>
      </c>
      <c r="AZ27" s="6">
        <v>0</v>
      </c>
      <c r="BA27" s="1" t="s">
        <v>22</v>
      </c>
      <c r="BB27" s="1" t="s">
        <v>414</v>
      </c>
      <c r="BC27" s="1" t="s">
        <v>2431</v>
      </c>
      <c r="BD27" s="1" t="s">
        <v>415</v>
      </c>
      <c r="BE27" s="1" t="s">
        <v>2408</v>
      </c>
      <c r="BF27" s="1">
        <v>1</v>
      </c>
      <c r="BG27" s="1" t="s">
        <v>1765</v>
      </c>
      <c r="BH27" s="5">
        <v>1</v>
      </c>
      <c r="BI27" s="1" t="s">
        <v>1761</v>
      </c>
      <c r="BJ27" s="1" t="s">
        <v>1766</v>
      </c>
      <c r="BK27" s="1" t="s">
        <v>68</v>
      </c>
      <c r="BL27" s="1">
        <v>0</v>
      </c>
      <c r="BN27" s="1" t="s">
        <v>416</v>
      </c>
      <c r="BO27" s="1" t="s">
        <v>94</v>
      </c>
      <c r="BP27" s="6">
        <v>0</v>
      </c>
      <c r="BQ27" s="1">
        <v>18</v>
      </c>
      <c r="BR27" s="1">
        <v>14</v>
      </c>
      <c r="BS27" s="8">
        <v>0.4375</v>
      </c>
      <c r="BT27" s="8">
        <v>0.5625</v>
      </c>
      <c r="BU27" s="9">
        <v>19</v>
      </c>
      <c r="BV27" s="9">
        <v>3</v>
      </c>
      <c r="BW27" s="9">
        <v>2</v>
      </c>
      <c r="BX27" s="9">
        <v>5</v>
      </c>
      <c r="BY27" s="9">
        <v>2</v>
      </c>
      <c r="BZ27" s="9">
        <v>1</v>
      </c>
      <c r="CA27" s="9"/>
      <c r="CB27" s="10" t="s">
        <v>1748</v>
      </c>
      <c r="CC27" s="10" t="s">
        <v>1903</v>
      </c>
      <c r="CD27" s="1" t="s">
        <v>1760</v>
      </c>
      <c r="CE27" s="1" t="s">
        <v>417</v>
      </c>
      <c r="CF27" s="1" t="s">
        <v>418</v>
      </c>
      <c r="CG27" s="1" t="s">
        <v>419</v>
      </c>
      <c r="CH27" s="1" t="s">
        <v>420</v>
      </c>
    </row>
    <row r="28" spans="1:88" x14ac:dyDescent="0.2">
      <c r="A28" s="5">
        <v>0</v>
      </c>
      <c r="C28" s="1" t="s">
        <v>431</v>
      </c>
      <c r="K28" s="1">
        <v>2007</v>
      </c>
      <c r="L28" s="1">
        <v>10</v>
      </c>
      <c r="M28" s="1">
        <v>7</v>
      </c>
      <c r="N28" s="1" t="s">
        <v>273</v>
      </c>
      <c r="O28" s="1" t="s">
        <v>1936</v>
      </c>
      <c r="P28" s="1" t="s">
        <v>421</v>
      </c>
      <c r="Q28" s="6">
        <v>20</v>
      </c>
      <c r="R28" s="1" t="s">
        <v>58</v>
      </c>
      <c r="S28" s="1" t="s">
        <v>59</v>
      </c>
      <c r="T28" s="1" t="s">
        <v>423</v>
      </c>
      <c r="U28" s="1" t="s">
        <v>424</v>
      </c>
      <c r="V28" s="1" t="s">
        <v>434</v>
      </c>
      <c r="W28" s="1">
        <v>6</v>
      </c>
      <c r="X28" s="1">
        <v>6</v>
      </c>
      <c r="Y28" s="1">
        <v>1</v>
      </c>
      <c r="Z28" s="7">
        <v>1</v>
      </c>
      <c r="AA28" s="7">
        <v>0</v>
      </c>
      <c r="AB28" s="5">
        <v>0</v>
      </c>
      <c r="AH28" s="1" t="s">
        <v>60</v>
      </c>
      <c r="AI28" s="1" t="s">
        <v>61</v>
      </c>
      <c r="AJ28" s="1" t="s">
        <v>1293</v>
      </c>
      <c r="AK28" s="1">
        <v>0</v>
      </c>
      <c r="AL28" s="7">
        <v>1</v>
      </c>
      <c r="AM28" s="7">
        <v>1</v>
      </c>
      <c r="AN28" s="1" t="s">
        <v>1493</v>
      </c>
      <c r="AO28" s="5" t="s">
        <v>422</v>
      </c>
      <c r="AP28" s="5" t="s">
        <v>422</v>
      </c>
      <c r="AQ28" s="1">
        <v>0</v>
      </c>
      <c r="AR28" s="1">
        <v>1</v>
      </c>
      <c r="AS28" s="1">
        <v>0</v>
      </c>
      <c r="AT28" s="1">
        <f t="shared" si="6"/>
        <v>0</v>
      </c>
      <c r="AU28" s="1">
        <f t="shared" si="7"/>
        <v>1</v>
      </c>
      <c r="AV28" s="1">
        <f t="shared" si="8"/>
        <v>0</v>
      </c>
      <c r="AW28" s="1">
        <v>0</v>
      </c>
      <c r="AX28" s="1">
        <v>0</v>
      </c>
      <c r="AY28" s="1">
        <v>0</v>
      </c>
      <c r="AZ28" s="6">
        <v>0</v>
      </c>
      <c r="BA28" s="1" t="s">
        <v>23</v>
      </c>
      <c r="BB28" s="1" t="s">
        <v>1407</v>
      </c>
      <c r="BC28" s="1">
        <v>1</v>
      </c>
      <c r="BD28" s="1" t="s">
        <v>427</v>
      </c>
      <c r="BE28" s="1" t="s">
        <v>428</v>
      </c>
      <c r="BF28" s="1">
        <v>0</v>
      </c>
      <c r="BG28" s="1" t="s">
        <v>425</v>
      </c>
      <c r="BH28" s="5">
        <v>0</v>
      </c>
      <c r="BI28" s="1" t="s">
        <v>1455</v>
      </c>
      <c r="BJ28" s="1" t="s">
        <v>429</v>
      </c>
      <c r="BK28" s="1" t="s">
        <v>1847</v>
      </c>
      <c r="BL28" s="1">
        <v>0</v>
      </c>
      <c r="BM28" s="1" t="s">
        <v>426</v>
      </c>
      <c r="BN28" s="1" t="s">
        <v>430</v>
      </c>
      <c r="BO28" s="1" t="s">
        <v>431</v>
      </c>
      <c r="BP28" s="6">
        <v>0</v>
      </c>
      <c r="BQ28" s="1">
        <v>2</v>
      </c>
      <c r="BR28" s="1">
        <v>4</v>
      </c>
      <c r="BS28" s="8">
        <v>0.66666666666666663</v>
      </c>
      <c r="BT28" s="8">
        <v>0.33333333333333331</v>
      </c>
      <c r="BU28" s="9">
        <v>6</v>
      </c>
      <c r="BV28" s="9"/>
      <c r="BW28" s="9"/>
      <c r="BX28" s="9"/>
      <c r="BY28" s="9"/>
      <c r="BZ28" s="9"/>
      <c r="CA28" s="9"/>
      <c r="CB28" s="10" t="s">
        <v>1575</v>
      </c>
      <c r="CC28" s="10" t="s">
        <v>1574</v>
      </c>
      <c r="CE28" s="1" t="s">
        <v>432</v>
      </c>
      <c r="CF28" s="1" t="s">
        <v>433</v>
      </c>
    </row>
    <row r="29" spans="1:88" x14ac:dyDescent="0.2">
      <c r="A29" s="5" t="s">
        <v>1989</v>
      </c>
      <c r="B29" s="1" t="s">
        <v>2067</v>
      </c>
      <c r="C29" s="1" t="s">
        <v>2065</v>
      </c>
      <c r="G29" s="1" t="s">
        <v>2385</v>
      </c>
      <c r="J29" s="1" t="s">
        <v>2386</v>
      </c>
      <c r="K29" s="1">
        <v>2007</v>
      </c>
      <c r="L29" s="1">
        <v>12</v>
      </c>
      <c r="M29" s="1">
        <v>5</v>
      </c>
      <c r="N29" s="1" t="s">
        <v>435</v>
      </c>
      <c r="O29" s="1" t="s">
        <v>436</v>
      </c>
      <c r="P29" s="1" t="s">
        <v>437</v>
      </c>
      <c r="Q29" s="6">
        <v>19</v>
      </c>
      <c r="R29" s="1" t="s">
        <v>58</v>
      </c>
      <c r="S29" s="1" t="s">
        <v>59</v>
      </c>
      <c r="T29" s="1" t="s">
        <v>395</v>
      </c>
      <c r="U29" s="1" t="s">
        <v>440</v>
      </c>
      <c r="V29" s="1" t="s">
        <v>449</v>
      </c>
      <c r="W29" s="1">
        <v>8</v>
      </c>
      <c r="X29" s="1">
        <v>8</v>
      </c>
      <c r="Y29" s="1">
        <v>4</v>
      </c>
      <c r="Z29" s="7">
        <v>1</v>
      </c>
      <c r="AA29" s="7">
        <v>0</v>
      </c>
      <c r="AB29" s="5">
        <v>0</v>
      </c>
      <c r="AH29" s="1" t="s">
        <v>60</v>
      </c>
      <c r="AI29" s="1" t="s">
        <v>61</v>
      </c>
      <c r="AJ29" s="1" t="s">
        <v>1293</v>
      </c>
      <c r="AK29" s="1">
        <v>0</v>
      </c>
      <c r="AL29" s="7">
        <v>1</v>
      </c>
      <c r="AM29" s="7">
        <v>1</v>
      </c>
      <c r="AN29" s="1" t="s">
        <v>438</v>
      </c>
      <c r="AO29" s="5" t="s">
        <v>439</v>
      </c>
      <c r="AP29" s="5" t="s">
        <v>439</v>
      </c>
      <c r="AQ29" s="1">
        <v>0</v>
      </c>
      <c r="AR29" s="1">
        <v>1</v>
      </c>
      <c r="AS29" s="1">
        <v>0</v>
      </c>
      <c r="AT29" s="1">
        <f t="shared" si="6"/>
        <v>0</v>
      </c>
      <c r="AU29" s="1">
        <f t="shared" si="7"/>
        <v>1</v>
      </c>
      <c r="AV29" s="1">
        <f t="shared" si="8"/>
        <v>0</v>
      </c>
      <c r="AW29" s="1">
        <v>0</v>
      </c>
      <c r="AX29" s="1">
        <v>0</v>
      </c>
      <c r="AY29" s="1">
        <v>0</v>
      </c>
      <c r="AZ29" s="6">
        <v>0</v>
      </c>
      <c r="BA29" s="1" t="s">
        <v>23</v>
      </c>
      <c r="BB29" s="1" t="s">
        <v>441</v>
      </c>
      <c r="BC29" s="1">
        <v>0</v>
      </c>
      <c r="BD29" s="1" t="s">
        <v>444</v>
      </c>
      <c r="BE29" s="1" t="s">
        <v>445</v>
      </c>
      <c r="BF29" s="1">
        <v>1</v>
      </c>
      <c r="BG29" s="1" t="s">
        <v>1763</v>
      </c>
      <c r="BH29" s="5">
        <v>1</v>
      </c>
      <c r="BI29" s="1" t="s">
        <v>1762</v>
      </c>
      <c r="BJ29" s="1" t="s">
        <v>1764</v>
      </c>
      <c r="BK29" s="1" t="s">
        <v>442</v>
      </c>
      <c r="BL29" s="1">
        <v>0</v>
      </c>
      <c r="BM29" s="1" t="s">
        <v>443</v>
      </c>
      <c r="BN29" s="1" t="s">
        <v>1687</v>
      </c>
      <c r="BO29" s="1" t="s">
        <v>1686</v>
      </c>
      <c r="BP29" s="6" t="s">
        <v>1688</v>
      </c>
      <c r="BQ29" s="1">
        <v>3</v>
      </c>
      <c r="BR29" s="1">
        <v>5</v>
      </c>
      <c r="BS29" s="8">
        <v>0.625</v>
      </c>
      <c r="BT29" s="8">
        <v>0.375</v>
      </c>
      <c r="BU29" s="9">
        <v>8</v>
      </c>
      <c r="BV29" s="9"/>
      <c r="BW29" s="9"/>
      <c r="BX29" s="9"/>
      <c r="BY29" s="9"/>
      <c r="BZ29" s="9"/>
      <c r="CA29" s="9"/>
      <c r="CB29" s="10" t="s">
        <v>1577</v>
      </c>
      <c r="CC29" s="10" t="s">
        <v>1576</v>
      </c>
      <c r="CE29" s="1" t="s">
        <v>446</v>
      </c>
      <c r="CF29" s="1" t="s">
        <v>447</v>
      </c>
      <c r="CG29" s="1" t="s">
        <v>448</v>
      </c>
    </row>
    <row r="30" spans="1:88" x14ac:dyDescent="0.2">
      <c r="A30" s="5" t="s">
        <v>125</v>
      </c>
      <c r="K30" s="1">
        <v>2008</v>
      </c>
      <c r="L30" s="1">
        <v>2</v>
      </c>
      <c r="M30" s="1">
        <v>7</v>
      </c>
      <c r="N30" s="1" t="s">
        <v>266</v>
      </c>
      <c r="O30" s="1" t="s">
        <v>450</v>
      </c>
      <c r="P30" s="1" t="s">
        <v>451</v>
      </c>
      <c r="Q30" s="6">
        <v>52</v>
      </c>
      <c r="R30" s="1" t="s">
        <v>206</v>
      </c>
      <c r="S30" s="1" t="s">
        <v>59</v>
      </c>
      <c r="T30" s="1" t="s">
        <v>455</v>
      </c>
      <c r="U30" s="1" t="s">
        <v>456</v>
      </c>
      <c r="W30" s="1">
        <v>6</v>
      </c>
      <c r="X30" s="1">
        <v>6</v>
      </c>
      <c r="Y30" s="1">
        <v>1</v>
      </c>
      <c r="Z30" s="7">
        <v>0</v>
      </c>
      <c r="AA30" s="7">
        <v>1</v>
      </c>
      <c r="AB30" s="5">
        <v>0</v>
      </c>
      <c r="AH30" s="1" t="s">
        <v>452</v>
      </c>
      <c r="AI30" s="1" t="s">
        <v>61</v>
      </c>
      <c r="AJ30" s="1" t="s">
        <v>1305</v>
      </c>
      <c r="AK30" s="1">
        <v>1</v>
      </c>
      <c r="AL30" s="7" t="s">
        <v>125</v>
      </c>
      <c r="AM30" s="7" t="s">
        <v>125</v>
      </c>
      <c r="AN30" s="1" t="s">
        <v>178</v>
      </c>
      <c r="AO30" s="5" t="s">
        <v>453</v>
      </c>
      <c r="AP30" s="5" t="s">
        <v>454</v>
      </c>
      <c r="AQ30" s="1">
        <v>1</v>
      </c>
      <c r="AR30" s="1">
        <v>0</v>
      </c>
      <c r="AS30" s="1">
        <v>0</v>
      </c>
      <c r="AT30" s="1">
        <f t="shared" si="6"/>
        <v>1</v>
      </c>
      <c r="AU30" s="1">
        <f t="shared" si="7"/>
        <v>0</v>
      </c>
      <c r="AV30" s="1">
        <f t="shared" si="8"/>
        <v>0</v>
      </c>
      <c r="AW30" s="1">
        <v>0</v>
      </c>
      <c r="AX30" s="1">
        <v>0</v>
      </c>
      <c r="AY30" s="1">
        <v>0</v>
      </c>
      <c r="AZ30" s="6">
        <v>0</v>
      </c>
      <c r="BA30" s="1" t="s">
        <v>22</v>
      </c>
      <c r="BB30" s="1" t="s">
        <v>453</v>
      </c>
      <c r="BC30" s="1">
        <v>0</v>
      </c>
      <c r="BD30" s="1" t="s">
        <v>458</v>
      </c>
      <c r="BE30" s="1" t="s">
        <v>459</v>
      </c>
      <c r="BF30" s="1">
        <v>0</v>
      </c>
      <c r="BG30" s="1" t="s">
        <v>457</v>
      </c>
      <c r="BH30" s="5">
        <v>0</v>
      </c>
      <c r="BI30" s="1" t="s">
        <v>460</v>
      </c>
      <c r="BJ30" s="1" t="s">
        <v>461</v>
      </c>
      <c r="BK30" s="1" t="s">
        <v>68</v>
      </c>
      <c r="BL30" s="1">
        <v>0</v>
      </c>
      <c r="BN30" s="1" t="s">
        <v>184</v>
      </c>
      <c r="BP30" s="6" t="s">
        <v>125</v>
      </c>
      <c r="BQ30" s="1">
        <v>5</v>
      </c>
      <c r="BR30" s="1">
        <v>1</v>
      </c>
      <c r="BS30" s="8">
        <v>0.16666666666666666</v>
      </c>
      <c r="BT30" s="8">
        <v>0.83333333333333337</v>
      </c>
      <c r="BU30" s="9">
        <v>6</v>
      </c>
      <c r="BV30" s="9"/>
      <c r="BW30" s="9"/>
      <c r="BX30" s="9"/>
      <c r="BY30" s="9"/>
      <c r="BZ30" s="9"/>
      <c r="CA30" s="9"/>
      <c r="CB30" s="10" t="s">
        <v>1578</v>
      </c>
      <c r="CC30" s="10" t="s">
        <v>1579</v>
      </c>
      <c r="CE30" s="1" t="s">
        <v>462</v>
      </c>
      <c r="CF30" s="1" t="s">
        <v>463</v>
      </c>
    </row>
    <row r="31" spans="1:88" x14ac:dyDescent="0.2">
      <c r="A31" s="5">
        <v>1</v>
      </c>
      <c r="B31" s="1" t="s">
        <v>2040</v>
      </c>
      <c r="C31" s="1" t="s">
        <v>94</v>
      </c>
      <c r="G31" s="1" t="s">
        <v>2388</v>
      </c>
      <c r="J31" s="1" t="s">
        <v>2387</v>
      </c>
      <c r="K31" s="1">
        <v>2008</v>
      </c>
      <c r="L31" s="1">
        <v>2</v>
      </c>
      <c r="M31" s="1">
        <v>14</v>
      </c>
      <c r="N31" s="1" t="s">
        <v>257</v>
      </c>
      <c r="O31" s="1" t="s">
        <v>464</v>
      </c>
      <c r="P31" s="1" t="s">
        <v>465</v>
      </c>
      <c r="Q31" s="6">
        <v>27</v>
      </c>
      <c r="R31" s="1" t="s">
        <v>58</v>
      </c>
      <c r="S31" s="1" t="s">
        <v>59</v>
      </c>
      <c r="T31" s="1" t="s">
        <v>412</v>
      </c>
      <c r="U31" s="1" t="s">
        <v>2220</v>
      </c>
      <c r="W31" s="1">
        <v>5</v>
      </c>
      <c r="X31" s="1">
        <v>5</v>
      </c>
      <c r="Y31" s="1">
        <v>0</v>
      </c>
      <c r="Z31" s="7">
        <v>1</v>
      </c>
      <c r="AA31" s="7">
        <v>0</v>
      </c>
      <c r="AB31" s="5">
        <v>0</v>
      </c>
      <c r="AF31" s="1" t="s">
        <v>1504</v>
      </c>
      <c r="AG31" s="1" t="s">
        <v>2221</v>
      </c>
      <c r="AH31" s="1" t="s">
        <v>1870</v>
      </c>
      <c r="AI31" s="1" t="s">
        <v>61</v>
      </c>
      <c r="AJ31" s="1" t="s">
        <v>1306</v>
      </c>
      <c r="AK31" s="1">
        <v>1</v>
      </c>
      <c r="AL31" s="7">
        <v>1</v>
      </c>
      <c r="AM31" s="7">
        <v>1</v>
      </c>
      <c r="AN31" s="1" t="s">
        <v>466</v>
      </c>
      <c r="AO31" s="5" t="s">
        <v>467</v>
      </c>
      <c r="AP31" s="5" t="s">
        <v>468</v>
      </c>
      <c r="AQ31" s="1">
        <v>1</v>
      </c>
      <c r="AR31" s="1">
        <v>0</v>
      </c>
      <c r="AS31" s="1">
        <v>1</v>
      </c>
      <c r="AT31" s="1">
        <f t="shared" si="6"/>
        <v>0</v>
      </c>
      <c r="AU31" s="1">
        <f t="shared" si="7"/>
        <v>0</v>
      </c>
      <c r="AV31" s="1">
        <f t="shared" si="8"/>
        <v>0</v>
      </c>
      <c r="AW31" s="1">
        <v>0</v>
      </c>
      <c r="AX31" s="1">
        <v>1</v>
      </c>
      <c r="AY31" s="1">
        <v>0</v>
      </c>
      <c r="AZ31" s="6">
        <v>0</v>
      </c>
      <c r="BA31" s="1" t="s">
        <v>360</v>
      </c>
      <c r="BB31" s="1" t="s">
        <v>469</v>
      </c>
      <c r="BC31" s="1">
        <v>1</v>
      </c>
      <c r="BD31" s="1" t="s">
        <v>472</v>
      </c>
      <c r="BE31" s="1" t="s">
        <v>473</v>
      </c>
      <c r="BF31" s="1">
        <v>1</v>
      </c>
      <c r="BG31" s="1" t="s">
        <v>1770</v>
      </c>
      <c r="BH31" s="5">
        <v>1</v>
      </c>
      <c r="BI31" s="1" t="s">
        <v>474</v>
      </c>
      <c r="BJ31" s="1" t="s">
        <v>1771</v>
      </c>
      <c r="BK31" s="1" t="s">
        <v>470</v>
      </c>
      <c r="BL31" s="1">
        <v>0</v>
      </c>
      <c r="BM31" s="1" t="s">
        <v>471</v>
      </c>
      <c r="BN31" s="1" t="s">
        <v>1922</v>
      </c>
      <c r="BO31" s="1" t="s">
        <v>1921</v>
      </c>
      <c r="BP31" s="6" t="s">
        <v>1923</v>
      </c>
      <c r="BQ31" s="1">
        <v>1</v>
      </c>
      <c r="BR31" s="1">
        <v>4</v>
      </c>
      <c r="BS31" s="8">
        <v>0.8</v>
      </c>
      <c r="BT31" s="8">
        <v>0.2</v>
      </c>
      <c r="BU31" s="9">
        <v>4</v>
      </c>
      <c r="BV31" s="9"/>
      <c r="BW31" s="9">
        <v>1</v>
      </c>
      <c r="BX31" s="9"/>
      <c r="BY31" s="9"/>
      <c r="BZ31" s="9"/>
      <c r="CA31" s="9"/>
      <c r="CB31" s="10" t="s">
        <v>1580</v>
      </c>
      <c r="CC31" s="10" t="s">
        <v>1581</v>
      </c>
      <c r="CE31" s="1" t="s">
        <v>475</v>
      </c>
    </row>
    <row r="32" spans="1:88" x14ac:dyDescent="0.2">
      <c r="A32" s="5" t="s">
        <v>1989</v>
      </c>
      <c r="B32" s="1" t="s">
        <v>1990</v>
      </c>
      <c r="C32" s="1" t="s">
        <v>1144</v>
      </c>
      <c r="I32" s="1" t="s">
        <v>2389</v>
      </c>
      <c r="J32" s="1" t="s">
        <v>2390</v>
      </c>
      <c r="K32" s="1">
        <v>2008</v>
      </c>
      <c r="L32" s="1">
        <v>3</v>
      </c>
      <c r="M32" s="1">
        <v>18</v>
      </c>
      <c r="N32" s="1" t="s">
        <v>337</v>
      </c>
      <c r="O32" s="1" t="s">
        <v>1136</v>
      </c>
      <c r="P32" s="1" t="s">
        <v>1137</v>
      </c>
      <c r="Q32" s="6">
        <v>31</v>
      </c>
      <c r="R32" s="1" t="s">
        <v>58</v>
      </c>
      <c r="S32" s="1" t="s">
        <v>59</v>
      </c>
      <c r="T32" s="1" t="s">
        <v>1139</v>
      </c>
      <c r="U32" s="1" t="s">
        <v>1140</v>
      </c>
      <c r="W32" s="1">
        <v>4</v>
      </c>
      <c r="X32" s="1">
        <v>4</v>
      </c>
      <c r="Y32" s="1">
        <v>0</v>
      </c>
      <c r="Z32" s="7">
        <v>0</v>
      </c>
      <c r="AA32" s="7">
        <v>0</v>
      </c>
      <c r="AB32" s="5">
        <v>0</v>
      </c>
      <c r="AH32" s="1" t="s">
        <v>60</v>
      </c>
      <c r="AI32" s="1" t="s">
        <v>61</v>
      </c>
      <c r="AJ32" s="1" t="s">
        <v>1293</v>
      </c>
      <c r="AK32" s="1">
        <v>0</v>
      </c>
      <c r="AL32" s="7" t="s">
        <v>125</v>
      </c>
      <c r="AM32" s="7" t="s">
        <v>125</v>
      </c>
      <c r="AN32" s="1" t="s">
        <v>1138</v>
      </c>
      <c r="AO32" s="1" t="s">
        <v>1342</v>
      </c>
      <c r="AP32" s="1" t="s">
        <v>1342</v>
      </c>
      <c r="AQ32" s="1">
        <v>1</v>
      </c>
      <c r="AR32" s="1">
        <v>0</v>
      </c>
      <c r="AS32" s="1">
        <v>0</v>
      </c>
      <c r="AT32" s="1">
        <v>1</v>
      </c>
      <c r="AU32" s="1">
        <v>0</v>
      </c>
      <c r="AV32" s="1">
        <v>0</v>
      </c>
      <c r="AW32" s="1">
        <v>0</v>
      </c>
      <c r="AX32" s="1">
        <v>0</v>
      </c>
      <c r="AY32" s="1">
        <v>0</v>
      </c>
      <c r="AZ32" s="6" t="s">
        <v>1094</v>
      </c>
      <c r="BA32" s="1" t="s">
        <v>22</v>
      </c>
      <c r="BB32" s="1" t="s">
        <v>1142</v>
      </c>
      <c r="BC32" s="1">
        <v>0</v>
      </c>
      <c r="BD32" s="1" t="s">
        <v>2409</v>
      </c>
      <c r="BE32" s="1" t="s">
        <v>2410</v>
      </c>
      <c r="BF32" s="1">
        <v>1</v>
      </c>
      <c r="BG32" s="1" t="s">
        <v>1141</v>
      </c>
      <c r="BH32" s="5">
        <v>1</v>
      </c>
      <c r="BI32" s="1" t="s">
        <v>1143</v>
      </c>
      <c r="BJ32" s="1" t="s">
        <v>1144</v>
      </c>
      <c r="BK32" s="1" t="s">
        <v>68</v>
      </c>
      <c r="BL32" s="1">
        <v>0</v>
      </c>
      <c r="BN32" s="1" t="s">
        <v>1145</v>
      </c>
      <c r="BO32" s="1" t="s">
        <v>1144</v>
      </c>
      <c r="BP32" s="6">
        <v>0</v>
      </c>
      <c r="BQ32" s="1">
        <v>4</v>
      </c>
      <c r="BR32" s="1">
        <v>0</v>
      </c>
      <c r="BS32" s="8">
        <f>0/4</f>
        <v>0</v>
      </c>
      <c r="BT32" s="8">
        <f>4/4</f>
        <v>1</v>
      </c>
      <c r="BU32" s="9">
        <v>2</v>
      </c>
      <c r="BV32" s="9"/>
      <c r="BW32" s="9">
        <v>1</v>
      </c>
      <c r="BX32" s="9"/>
      <c r="BY32" s="9"/>
      <c r="BZ32" s="9"/>
      <c r="CA32" s="9">
        <v>1</v>
      </c>
      <c r="CB32" s="10" t="s">
        <v>1583</v>
      </c>
      <c r="CC32" s="10" t="s">
        <v>1582</v>
      </c>
      <c r="CE32" s="1" t="s">
        <v>1146</v>
      </c>
      <c r="CF32" s="1" t="s">
        <v>1144</v>
      </c>
    </row>
    <row r="33" spans="1:84" ht="16" customHeight="1" x14ac:dyDescent="0.2">
      <c r="A33" s="5" t="s">
        <v>125</v>
      </c>
      <c r="G33" s="1" t="s">
        <v>2391</v>
      </c>
      <c r="J33" s="1" t="s">
        <v>2392</v>
      </c>
      <c r="K33" s="1">
        <v>2008</v>
      </c>
      <c r="L33" s="1">
        <v>6</v>
      </c>
      <c r="M33" s="1">
        <v>25</v>
      </c>
      <c r="N33" s="1" t="s">
        <v>476</v>
      </c>
      <c r="O33" s="1" t="s">
        <v>477</v>
      </c>
      <c r="P33" s="1" t="s">
        <v>478</v>
      </c>
      <c r="Q33" s="6">
        <v>25</v>
      </c>
      <c r="R33" s="1" t="s">
        <v>58</v>
      </c>
      <c r="S33" s="1" t="s">
        <v>59</v>
      </c>
      <c r="T33" s="1" t="s">
        <v>64</v>
      </c>
      <c r="U33" s="1" t="s">
        <v>480</v>
      </c>
      <c r="V33" s="1" t="s">
        <v>1585</v>
      </c>
      <c r="W33" s="1">
        <v>5</v>
      </c>
      <c r="X33" s="1">
        <v>5</v>
      </c>
      <c r="Y33" s="1">
        <v>1</v>
      </c>
      <c r="Z33" s="7">
        <v>1</v>
      </c>
      <c r="AA33" s="7">
        <v>0</v>
      </c>
      <c r="AB33" s="5">
        <v>0</v>
      </c>
      <c r="AH33" s="1" t="s">
        <v>60</v>
      </c>
      <c r="AI33" s="1" t="s">
        <v>61</v>
      </c>
      <c r="AJ33" s="1" t="s">
        <v>1293</v>
      </c>
      <c r="AK33" s="1">
        <v>0</v>
      </c>
      <c r="AL33" s="7" t="s">
        <v>125</v>
      </c>
      <c r="AM33" s="7" t="s">
        <v>125</v>
      </c>
      <c r="AN33" s="1" t="s">
        <v>178</v>
      </c>
      <c r="AO33" s="5" t="s">
        <v>479</v>
      </c>
      <c r="AP33" s="5" t="s">
        <v>479</v>
      </c>
      <c r="AQ33" s="1">
        <v>1</v>
      </c>
      <c r="AR33" s="1">
        <v>0</v>
      </c>
      <c r="AS33" s="1">
        <v>0</v>
      </c>
      <c r="AT33" s="1">
        <f t="shared" ref="AT33:AT79" si="9">IF(AQ33=1,IF(AR33=0,IF(AS33=0,1,0),0),0)</f>
        <v>1</v>
      </c>
      <c r="AU33" s="1">
        <f t="shared" ref="AU33:AU79" si="10">IF(AR33=1,IF(AQ33=0,IF(AS33=0,1,0),0),0)</f>
        <v>0</v>
      </c>
      <c r="AV33" s="1">
        <f t="shared" ref="AV33:AV79" si="11">IF(AS33=1,IF(AQ33=0,IF(AR33=0,1,0),0),0)</f>
        <v>0</v>
      </c>
      <c r="AW33" s="1">
        <v>0</v>
      </c>
      <c r="AX33" s="1">
        <v>0</v>
      </c>
      <c r="AY33" s="1">
        <v>0</v>
      </c>
      <c r="AZ33" s="6">
        <v>0</v>
      </c>
      <c r="BA33" s="1" t="s">
        <v>22</v>
      </c>
      <c r="BB33" s="1" t="s">
        <v>479</v>
      </c>
      <c r="BC33" s="1">
        <v>1</v>
      </c>
      <c r="BD33" s="1" t="s">
        <v>481</v>
      </c>
      <c r="BE33" s="1" t="s">
        <v>482</v>
      </c>
      <c r="BF33" s="1">
        <v>0</v>
      </c>
      <c r="BG33" s="1" t="s">
        <v>1842</v>
      </c>
      <c r="BH33" s="5">
        <v>0</v>
      </c>
      <c r="BI33" s="1" t="s">
        <v>1189</v>
      </c>
      <c r="BJ33" s="1" t="s">
        <v>1841</v>
      </c>
      <c r="BK33" s="1" t="s">
        <v>68</v>
      </c>
      <c r="BL33" s="1">
        <v>0</v>
      </c>
      <c r="BN33" s="1" t="s">
        <v>184</v>
      </c>
      <c r="BP33" s="6" t="s">
        <v>125</v>
      </c>
      <c r="BQ33" s="1">
        <v>3</v>
      </c>
      <c r="BR33" s="1">
        <v>2</v>
      </c>
      <c r="BS33" s="8">
        <v>0.4</v>
      </c>
      <c r="BT33" s="8">
        <v>0.6</v>
      </c>
      <c r="BU33" s="9"/>
      <c r="BV33" s="9"/>
      <c r="BW33" s="9">
        <v>3</v>
      </c>
      <c r="BX33" s="9"/>
      <c r="BY33" s="9"/>
      <c r="BZ33" s="9"/>
      <c r="CA33" s="9">
        <v>2</v>
      </c>
      <c r="CB33" s="10" t="s">
        <v>1584</v>
      </c>
      <c r="CC33" s="10" t="s">
        <v>1904</v>
      </c>
      <c r="CE33" s="1" t="s">
        <v>483</v>
      </c>
      <c r="CF33" s="1" t="s">
        <v>484</v>
      </c>
    </row>
    <row r="34" spans="1:84" x14ac:dyDescent="0.2">
      <c r="A34" s="5">
        <v>0</v>
      </c>
      <c r="C34" s="1" t="s">
        <v>2042</v>
      </c>
      <c r="K34" s="1">
        <v>2009</v>
      </c>
      <c r="L34" s="1">
        <v>3</v>
      </c>
      <c r="M34" s="1">
        <v>29</v>
      </c>
      <c r="N34" s="1" t="s">
        <v>485</v>
      </c>
      <c r="O34" s="1" t="s">
        <v>486</v>
      </c>
      <c r="P34" s="1" t="s">
        <v>487</v>
      </c>
      <c r="Q34" s="6">
        <v>45</v>
      </c>
      <c r="R34" s="1" t="s">
        <v>58</v>
      </c>
      <c r="S34" s="1" t="s">
        <v>59</v>
      </c>
      <c r="T34" s="1" t="s">
        <v>64</v>
      </c>
      <c r="U34" s="1" t="s">
        <v>490</v>
      </c>
      <c r="W34" s="1">
        <v>8</v>
      </c>
      <c r="X34" s="1">
        <v>8</v>
      </c>
      <c r="Y34" s="1">
        <v>2</v>
      </c>
      <c r="Z34" s="7">
        <v>0</v>
      </c>
      <c r="AA34" s="7">
        <v>0</v>
      </c>
      <c r="AB34" s="5">
        <v>0</v>
      </c>
      <c r="AH34" s="1" t="s">
        <v>60</v>
      </c>
      <c r="AI34" s="1" t="s">
        <v>61</v>
      </c>
      <c r="AK34" s="1">
        <v>1</v>
      </c>
      <c r="AL34" s="7" t="s">
        <v>125</v>
      </c>
      <c r="AM34" s="7" t="s">
        <v>125</v>
      </c>
      <c r="AN34" s="1" t="s">
        <v>178</v>
      </c>
      <c r="AO34" s="5" t="s">
        <v>488</v>
      </c>
      <c r="AP34" s="5" t="s">
        <v>489</v>
      </c>
      <c r="AQ34" s="1">
        <v>1</v>
      </c>
      <c r="AR34" s="1">
        <v>0</v>
      </c>
      <c r="AS34" s="1">
        <v>1</v>
      </c>
      <c r="AT34" s="1">
        <f t="shared" si="9"/>
        <v>0</v>
      </c>
      <c r="AU34" s="1">
        <f t="shared" si="10"/>
        <v>0</v>
      </c>
      <c r="AV34" s="1">
        <f t="shared" si="11"/>
        <v>0</v>
      </c>
      <c r="AW34" s="1">
        <v>0</v>
      </c>
      <c r="AX34" s="1">
        <v>1</v>
      </c>
      <c r="AY34" s="1">
        <v>0</v>
      </c>
      <c r="AZ34" s="6">
        <v>0</v>
      </c>
      <c r="BA34" s="1" t="s">
        <v>194</v>
      </c>
      <c r="BB34" s="1" t="s">
        <v>491</v>
      </c>
      <c r="BC34" s="1">
        <v>1</v>
      </c>
      <c r="BD34" s="1" t="s">
        <v>492</v>
      </c>
      <c r="BE34" s="1" t="s">
        <v>493</v>
      </c>
      <c r="BF34" s="1">
        <v>1</v>
      </c>
      <c r="BG34" s="1" t="s">
        <v>1772</v>
      </c>
      <c r="BH34" s="5" t="s">
        <v>1810</v>
      </c>
      <c r="BI34" s="1" t="s">
        <v>1774</v>
      </c>
      <c r="BJ34" s="1" t="s">
        <v>1773</v>
      </c>
      <c r="BK34" s="13" t="s">
        <v>1851</v>
      </c>
      <c r="BL34" s="13">
        <v>1</v>
      </c>
      <c r="BM34" s="1" t="s">
        <v>1852</v>
      </c>
      <c r="BN34" s="1" t="s">
        <v>494</v>
      </c>
      <c r="BO34" s="1" t="s">
        <v>2041</v>
      </c>
      <c r="BP34" s="6" t="s">
        <v>1689</v>
      </c>
      <c r="BQ34" s="1">
        <v>3</v>
      </c>
      <c r="BR34" s="1">
        <v>5</v>
      </c>
      <c r="BS34" s="8">
        <v>0.625</v>
      </c>
      <c r="BT34" s="8">
        <v>0.375</v>
      </c>
      <c r="BU34" s="9">
        <v>5</v>
      </c>
      <c r="BV34" s="9"/>
      <c r="BW34" s="9"/>
      <c r="BX34" s="9">
        <v>1</v>
      </c>
      <c r="BY34" s="9"/>
      <c r="BZ34" s="9"/>
      <c r="CA34" s="9">
        <v>2</v>
      </c>
      <c r="CB34" s="10" t="s">
        <v>1587</v>
      </c>
      <c r="CC34" s="10" t="s">
        <v>1586</v>
      </c>
      <c r="CE34" s="1" t="s">
        <v>495</v>
      </c>
    </row>
    <row r="35" spans="1:84" ht="15" customHeight="1" x14ac:dyDescent="0.2">
      <c r="A35" s="5">
        <v>0</v>
      </c>
      <c r="C35" s="1" t="s">
        <v>1988</v>
      </c>
      <c r="I35" s="1" t="s">
        <v>2393</v>
      </c>
      <c r="J35" s="1" t="s">
        <v>2394</v>
      </c>
      <c r="K35" s="1">
        <v>2009</v>
      </c>
      <c r="L35" s="1">
        <v>4</v>
      </c>
      <c r="M35" s="1">
        <v>3</v>
      </c>
      <c r="N35" s="1" t="s">
        <v>496</v>
      </c>
      <c r="O35" s="1" t="s">
        <v>497</v>
      </c>
      <c r="P35" s="1" t="s">
        <v>498</v>
      </c>
      <c r="Q35" s="6">
        <v>41</v>
      </c>
      <c r="R35" s="1" t="s">
        <v>161</v>
      </c>
      <c r="S35" s="1" t="s">
        <v>59</v>
      </c>
      <c r="T35" s="1" t="s">
        <v>502</v>
      </c>
      <c r="U35" s="1" t="s">
        <v>503</v>
      </c>
      <c r="W35" s="1">
        <v>13</v>
      </c>
      <c r="X35" s="1">
        <v>13</v>
      </c>
      <c r="Y35" s="1">
        <v>4</v>
      </c>
      <c r="Z35" s="7">
        <v>1</v>
      </c>
      <c r="AA35" s="7">
        <v>0</v>
      </c>
      <c r="AB35" s="5">
        <v>0</v>
      </c>
      <c r="AH35" s="1" t="s">
        <v>60</v>
      </c>
      <c r="AI35" s="1" t="s">
        <v>61</v>
      </c>
      <c r="AJ35" s="1" t="s">
        <v>499</v>
      </c>
      <c r="AK35" s="1">
        <v>1</v>
      </c>
      <c r="AL35" s="7">
        <v>1</v>
      </c>
      <c r="AM35" s="7">
        <v>1</v>
      </c>
      <c r="AN35" s="1" t="s">
        <v>1492</v>
      </c>
      <c r="AO35" s="5" t="s">
        <v>500</v>
      </c>
      <c r="AP35" s="5" t="s">
        <v>501</v>
      </c>
      <c r="AQ35" s="1">
        <v>1</v>
      </c>
      <c r="AR35" s="1">
        <v>0</v>
      </c>
      <c r="AS35" s="1">
        <v>0</v>
      </c>
      <c r="AT35" s="1">
        <f t="shared" si="9"/>
        <v>1</v>
      </c>
      <c r="AU35" s="1">
        <f t="shared" si="10"/>
        <v>0</v>
      </c>
      <c r="AV35" s="1">
        <f t="shared" si="11"/>
        <v>0</v>
      </c>
      <c r="AW35" s="1">
        <v>0</v>
      </c>
      <c r="AX35" s="1">
        <v>0</v>
      </c>
      <c r="AY35" s="1">
        <v>0</v>
      </c>
      <c r="AZ35" s="6">
        <v>0</v>
      </c>
      <c r="BA35" s="1" t="s">
        <v>22</v>
      </c>
      <c r="BB35" s="1" t="s">
        <v>504</v>
      </c>
      <c r="BC35" s="1">
        <v>1</v>
      </c>
      <c r="BD35" s="1" t="s">
        <v>505</v>
      </c>
      <c r="BE35" s="1" t="s">
        <v>506</v>
      </c>
      <c r="BF35" s="1" t="s">
        <v>1495</v>
      </c>
      <c r="BG35" s="1" t="s">
        <v>1811</v>
      </c>
      <c r="BH35" s="5">
        <v>0</v>
      </c>
      <c r="BI35" s="1" t="s">
        <v>1456</v>
      </c>
      <c r="BJ35" s="1" t="s">
        <v>2191</v>
      </c>
      <c r="BK35" s="1" t="s">
        <v>68</v>
      </c>
      <c r="BL35" s="1">
        <v>0</v>
      </c>
      <c r="BN35" s="1" t="s">
        <v>1924</v>
      </c>
      <c r="BO35" s="1" t="s">
        <v>1925</v>
      </c>
      <c r="BP35" s="6">
        <v>0</v>
      </c>
      <c r="BQ35" s="1">
        <v>2</v>
      </c>
      <c r="BR35" s="1">
        <v>11</v>
      </c>
      <c r="BS35" s="8">
        <v>0.84615384615384615</v>
      </c>
      <c r="BT35" s="8">
        <v>0.15384615384615385</v>
      </c>
      <c r="BU35" s="9">
        <v>2</v>
      </c>
      <c r="BV35" s="9">
        <v>2</v>
      </c>
      <c r="BW35" s="9">
        <v>1</v>
      </c>
      <c r="BX35" s="9">
        <v>6</v>
      </c>
      <c r="BY35" s="9">
        <v>2</v>
      </c>
      <c r="BZ35" s="9"/>
      <c r="CA35" s="9"/>
      <c r="CB35" s="10" t="s">
        <v>1588</v>
      </c>
      <c r="CC35" s="10" t="s">
        <v>1589</v>
      </c>
      <c r="CE35" s="1" t="s">
        <v>507</v>
      </c>
      <c r="CF35" s="1" t="s">
        <v>508</v>
      </c>
    </row>
    <row r="36" spans="1:84" x14ac:dyDescent="0.2">
      <c r="A36" s="5">
        <v>0</v>
      </c>
      <c r="C36" s="1" t="s">
        <v>2043</v>
      </c>
      <c r="I36" s="1" t="s">
        <v>2395</v>
      </c>
      <c r="J36" s="1" t="s">
        <v>2396</v>
      </c>
      <c r="K36" s="1">
        <v>2009</v>
      </c>
      <c r="L36" s="1">
        <v>11</v>
      </c>
      <c r="M36" s="1">
        <v>5</v>
      </c>
      <c r="N36" s="1" t="s">
        <v>137</v>
      </c>
      <c r="O36" s="1" t="s">
        <v>509</v>
      </c>
      <c r="P36" s="1" t="s">
        <v>510</v>
      </c>
      <c r="Q36" s="6">
        <v>39</v>
      </c>
      <c r="R36" s="1" t="s">
        <v>511</v>
      </c>
      <c r="S36" s="1" t="s">
        <v>59</v>
      </c>
      <c r="T36" s="1" t="s">
        <v>515</v>
      </c>
      <c r="U36" s="1" t="s">
        <v>1372</v>
      </c>
      <c r="W36" s="1">
        <v>13</v>
      </c>
      <c r="X36" s="1">
        <v>13</v>
      </c>
      <c r="Y36" s="1">
        <v>30</v>
      </c>
      <c r="Z36" s="7">
        <v>0</v>
      </c>
      <c r="AA36" s="7">
        <v>0</v>
      </c>
      <c r="AB36" s="5" t="s">
        <v>512</v>
      </c>
      <c r="AH36" s="1" t="s">
        <v>391</v>
      </c>
      <c r="AI36" s="1" t="s">
        <v>392</v>
      </c>
      <c r="AJ36" s="1" t="s">
        <v>1307</v>
      </c>
      <c r="AK36" s="1">
        <v>0</v>
      </c>
      <c r="AL36" s="7">
        <v>1</v>
      </c>
      <c r="AM36" s="7">
        <v>1</v>
      </c>
      <c r="AN36" s="1" t="s">
        <v>1491</v>
      </c>
      <c r="AO36" s="5" t="s">
        <v>513</v>
      </c>
      <c r="AP36" s="5" t="s">
        <v>514</v>
      </c>
      <c r="AQ36" s="1">
        <v>1</v>
      </c>
      <c r="AR36" s="1">
        <v>0</v>
      </c>
      <c r="AS36" s="1">
        <v>0</v>
      </c>
      <c r="AT36" s="1">
        <f t="shared" si="9"/>
        <v>1</v>
      </c>
      <c r="AU36" s="1">
        <f t="shared" si="10"/>
        <v>0</v>
      </c>
      <c r="AV36" s="1">
        <f t="shared" si="11"/>
        <v>0</v>
      </c>
      <c r="AW36" s="1">
        <v>0</v>
      </c>
      <c r="AX36" s="1">
        <v>0</v>
      </c>
      <c r="AY36" s="1">
        <v>0</v>
      </c>
      <c r="AZ36" s="6">
        <v>0</v>
      </c>
      <c r="BA36" s="1" t="s">
        <v>22</v>
      </c>
      <c r="BB36" s="1" t="s">
        <v>516</v>
      </c>
      <c r="BC36" s="1">
        <v>1</v>
      </c>
      <c r="BD36" s="1" t="s">
        <v>519</v>
      </c>
      <c r="BE36" s="1" t="s">
        <v>520</v>
      </c>
      <c r="BF36" s="1">
        <v>1</v>
      </c>
      <c r="BG36" s="1" t="s">
        <v>1834</v>
      </c>
      <c r="BH36" s="5" t="s">
        <v>1792</v>
      </c>
      <c r="BI36" s="1" t="s">
        <v>1832</v>
      </c>
      <c r="BJ36" s="1" t="s">
        <v>1833</v>
      </c>
      <c r="BK36" s="1" t="s">
        <v>517</v>
      </c>
      <c r="BL36" s="1">
        <v>1</v>
      </c>
      <c r="BM36" s="1" t="s">
        <v>518</v>
      </c>
      <c r="BN36" s="1" t="s">
        <v>521</v>
      </c>
      <c r="BO36" s="1" t="s">
        <v>518</v>
      </c>
      <c r="BP36" s="6" t="s">
        <v>1690</v>
      </c>
      <c r="BQ36" s="1">
        <v>10</v>
      </c>
      <c r="BR36" s="1">
        <v>3</v>
      </c>
      <c r="BS36" s="8">
        <v>0.23076923076923078</v>
      </c>
      <c r="BT36" s="8">
        <v>0.76923076923076927</v>
      </c>
      <c r="BU36" s="9">
        <v>10</v>
      </c>
      <c r="BV36" s="9"/>
      <c r="BW36" s="9">
        <v>2</v>
      </c>
      <c r="BX36" s="9">
        <v>1</v>
      </c>
      <c r="BY36" s="9"/>
      <c r="BZ36" s="9"/>
      <c r="CA36" s="9"/>
      <c r="CB36" s="10" t="s">
        <v>1590</v>
      </c>
      <c r="CC36" s="10" t="s">
        <v>1591</v>
      </c>
      <c r="CE36" s="1" t="s">
        <v>522</v>
      </c>
      <c r="CF36" s="1" t="s">
        <v>523</v>
      </c>
    </row>
    <row r="37" spans="1:84" x14ac:dyDescent="0.2">
      <c r="A37" s="5">
        <v>1</v>
      </c>
      <c r="B37" s="1" t="s">
        <v>2044</v>
      </c>
      <c r="C37" s="1" t="s">
        <v>2045</v>
      </c>
      <c r="G37" s="1" t="s">
        <v>2397</v>
      </c>
      <c r="J37" s="1" t="s">
        <v>2398</v>
      </c>
      <c r="K37" s="1">
        <v>2009</v>
      </c>
      <c r="L37" s="1">
        <v>11</v>
      </c>
      <c r="M37" s="1">
        <v>29</v>
      </c>
      <c r="N37" s="1" t="s">
        <v>352</v>
      </c>
      <c r="O37" s="1" t="s">
        <v>524</v>
      </c>
      <c r="P37" s="1" t="s">
        <v>525</v>
      </c>
      <c r="Q37" s="6">
        <v>37</v>
      </c>
      <c r="R37" s="1" t="s">
        <v>206</v>
      </c>
      <c r="S37" s="1" t="s">
        <v>59</v>
      </c>
      <c r="T37" s="1" t="s">
        <v>1354</v>
      </c>
      <c r="U37" s="1" t="s">
        <v>527</v>
      </c>
      <c r="V37" s="1" t="s">
        <v>1381</v>
      </c>
      <c r="W37" s="1">
        <v>4</v>
      </c>
      <c r="X37" s="1">
        <v>4</v>
      </c>
      <c r="Y37" s="1">
        <v>0</v>
      </c>
      <c r="Z37" s="7">
        <v>0</v>
      </c>
      <c r="AA37" s="7">
        <v>1</v>
      </c>
      <c r="AB37" s="5">
        <v>0</v>
      </c>
      <c r="AH37" s="13" t="s">
        <v>1856</v>
      </c>
      <c r="AI37" s="1" t="s">
        <v>61</v>
      </c>
      <c r="AJ37" s="1" t="s">
        <v>1855</v>
      </c>
      <c r="AK37" s="1">
        <v>1</v>
      </c>
      <c r="AL37" s="7" t="s">
        <v>125</v>
      </c>
      <c r="AM37" s="7" t="s">
        <v>125</v>
      </c>
      <c r="AN37" s="1" t="s">
        <v>178</v>
      </c>
      <c r="AO37" s="5" t="s">
        <v>526</v>
      </c>
      <c r="AP37" s="5" t="s">
        <v>526</v>
      </c>
      <c r="AQ37" s="1">
        <v>1</v>
      </c>
      <c r="AR37" s="1">
        <v>0</v>
      </c>
      <c r="AS37" s="1">
        <v>0</v>
      </c>
      <c r="AT37" s="1">
        <f t="shared" si="9"/>
        <v>1</v>
      </c>
      <c r="AU37" s="1">
        <f t="shared" si="10"/>
        <v>0</v>
      </c>
      <c r="AV37" s="1">
        <f t="shared" si="11"/>
        <v>0</v>
      </c>
      <c r="AW37" s="1">
        <v>0</v>
      </c>
      <c r="AX37" s="1">
        <v>0</v>
      </c>
      <c r="AY37" s="1">
        <v>0</v>
      </c>
      <c r="AZ37" s="6">
        <v>0</v>
      </c>
      <c r="BA37" s="1" t="s">
        <v>22</v>
      </c>
      <c r="BB37" s="1" t="s">
        <v>529</v>
      </c>
      <c r="BC37" s="1">
        <v>0</v>
      </c>
      <c r="BD37" s="1" t="s">
        <v>530</v>
      </c>
      <c r="BE37" s="1" t="s">
        <v>531</v>
      </c>
      <c r="BF37" s="1">
        <v>1</v>
      </c>
      <c r="BG37" s="1" t="s">
        <v>528</v>
      </c>
      <c r="BH37" s="5" t="s">
        <v>1797</v>
      </c>
      <c r="BI37" s="1" t="s">
        <v>1798</v>
      </c>
      <c r="BJ37" s="1" t="s">
        <v>1799</v>
      </c>
      <c r="BK37" s="1" t="s">
        <v>68</v>
      </c>
      <c r="BL37" s="1">
        <v>0</v>
      </c>
      <c r="BN37" s="1" t="s">
        <v>1691</v>
      </c>
      <c r="BO37" s="1" t="s">
        <v>1693</v>
      </c>
      <c r="BP37" s="6" t="s">
        <v>1692</v>
      </c>
      <c r="BQ37" s="1">
        <v>3</v>
      </c>
      <c r="BR37" s="1">
        <v>1</v>
      </c>
      <c r="BS37" s="8">
        <v>0.25</v>
      </c>
      <c r="BT37" s="8">
        <v>0.75</v>
      </c>
      <c r="BU37" s="9">
        <v>4</v>
      </c>
      <c r="BV37" s="9"/>
      <c r="BW37" s="9"/>
      <c r="BX37" s="9"/>
      <c r="BY37" s="9"/>
      <c r="BZ37" s="9"/>
      <c r="CA37" s="9"/>
      <c r="CB37" s="10" t="s">
        <v>1593</v>
      </c>
      <c r="CC37" s="10" t="s">
        <v>1592</v>
      </c>
      <c r="CE37" s="1" t="s">
        <v>532</v>
      </c>
      <c r="CF37" s="1" t="s">
        <v>533</v>
      </c>
    </row>
    <row r="38" spans="1:84" x14ac:dyDescent="0.2">
      <c r="A38" s="5" t="s">
        <v>125</v>
      </c>
      <c r="B38" s="1" t="s">
        <v>2075</v>
      </c>
      <c r="C38" s="1" t="s">
        <v>2074</v>
      </c>
      <c r="K38" s="1">
        <v>2010</v>
      </c>
      <c r="L38" s="1">
        <v>6</v>
      </c>
      <c r="M38" s="1">
        <v>6</v>
      </c>
      <c r="N38" s="1" t="s">
        <v>172</v>
      </c>
      <c r="O38" s="1" t="s">
        <v>534</v>
      </c>
      <c r="P38" s="1" t="s">
        <v>535</v>
      </c>
      <c r="Q38" s="6">
        <v>37</v>
      </c>
      <c r="R38" s="1" t="s">
        <v>175</v>
      </c>
      <c r="S38" s="1" t="s">
        <v>59</v>
      </c>
      <c r="T38" s="1" t="s">
        <v>537</v>
      </c>
      <c r="U38" s="1" t="s">
        <v>538</v>
      </c>
      <c r="W38" s="1">
        <v>4</v>
      </c>
      <c r="X38" s="1">
        <v>4</v>
      </c>
      <c r="Y38" s="1">
        <v>3</v>
      </c>
      <c r="Z38" s="7">
        <v>1</v>
      </c>
      <c r="AA38" s="7">
        <v>0</v>
      </c>
      <c r="AB38" s="5">
        <v>0</v>
      </c>
      <c r="AH38" s="1" t="s">
        <v>60</v>
      </c>
      <c r="AI38" s="1" t="s">
        <v>61</v>
      </c>
      <c r="AJ38" s="1" t="s">
        <v>1293</v>
      </c>
      <c r="AK38" s="1">
        <v>0</v>
      </c>
      <c r="AL38" s="7" t="s">
        <v>125</v>
      </c>
      <c r="AM38" s="7" t="s">
        <v>125</v>
      </c>
      <c r="AN38" s="1" t="s">
        <v>178</v>
      </c>
      <c r="AO38" s="5" t="s">
        <v>536</v>
      </c>
      <c r="AP38" s="5" t="s">
        <v>536</v>
      </c>
      <c r="AQ38" s="1">
        <v>1</v>
      </c>
      <c r="AR38" s="1">
        <v>0</v>
      </c>
      <c r="AS38" s="1">
        <v>0</v>
      </c>
      <c r="AT38" s="1">
        <f t="shared" si="9"/>
        <v>1</v>
      </c>
      <c r="AU38" s="1">
        <f t="shared" si="10"/>
        <v>0</v>
      </c>
      <c r="AV38" s="1">
        <f t="shared" si="11"/>
        <v>0</v>
      </c>
      <c r="AW38" s="1">
        <v>0</v>
      </c>
      <c r="AX38" s="1">
        <v>0</v>
      </c>
      <c r="AY38" s="1">
        <v>0</v>
      </c>
      <c r="AZ38" s="6">
        <v>0</v>
      </c>
      <c r="BA38" s="1" t="s">
        <v>22</v>
      </c>
      <c r="BB38" s="1" t="s">
        <v>539</v>
      </c>
      <c r="BC38" s="1" t="s">
        <v>2407</v>
      </c>
      <c r="BD38" s="1" t="s">
        <v>540</v>
      </c>
      <c r="BE38" s="1" t="s">
        <v>541</v>
      </c>
      <c r="BF38" s="1">
        <v>0</v>
      </c>
      <c r="BG38" s="1" t="s">
        <v>1899</v>
      </c>
      <c r="BH38" s="5">
        <v>0</v>
      </c>
      <c r="BI38" s="1" t="s">
        <v>1189</v>
      </c>
      <c r="BK38" s="1" t="s">
        <v>68</v>
      </c>
      <c r="BL38" s="1">
        <v>0</v>
      </c>
      <c r="BN38" s="1" t="s">
        <v>1926</v>
      </c>
      <c r="BO38" s="1" t="s">
        <v>542</v>
      </c>
      <c r="BP38" s="6" t="s">
        <v>125</v>
      </c>
      <c r="BQ38" s="1">
        <v>0</v>
      </c>
      <c r="BR38" s="1">
        <v>4</v>
      </c>
      <c r="BS38" s="8">
        <v>1</v>
      </c>
      <c r="BT38" s="8">
        <v>0</v>
      </c>
      <c r="BU38" s="9"/>
      <c r="BV38" s="9"/>
      <c r="BW38" s="9">
        <v>4</v>
      </c>
      <c r="BX38" s="9"/>
      <c r="BY38" s="9"/>
      <c r="BZ38" s="9"/>
      <c r="CA38" s="9"/>
      <c r="CB38" s="10" t="s">
        <v>1595</v>
      </c>
      <c r="CC38" s="10" t="s">
        <v>1594</v>
      </c>
      <c r="CE38" s="1" t="s">
        <v>543</v>
      </c>
      <c r="CF38" s="1" t="s">
        <v>544</v>
      </c>
    </row>
    <row r="39" spans="1:84" x14ac:dyDescent="0.2">
      <c r="A39" s="5" t="s">
        <v>125</v>
      </c>
      <c r="K39" s="1">
        <v>2010</v>
      </c>
      <c r="L39" s="1">
        <v>8</v>
      </c>
      <c r="M39" s="1">
        <v>3</v>
      </c>
      <c r="N39" s="1" t="s">
        <v>55</v>
      </c>
      <c r="O39" s="1" t="s">
        <v>545</v>
      </c>
      <c r="P39" s="1" t="s">
        <v>546</v>
      </c>
      <c r="Q39" s="6">
        <v>34</v>
      </c>
      <c r="R39" s="1" t="s">
        <v>206</v>
      </c>
      <c r="S39" s="1" t="s">
        <v>59</v>
      </c>
      <c r="T39" s="1" t="s">
        <v>548</v>
      </c>
      <c r="U39" s="1" t="s">
        <v>549</v>
      </c>
      <c r="V39" s="1" t="s">
        <v>1596</v>
      </c>
      <c r="W39" s="1">
        <v>8</v>
      </c>
      <c r="X39" s="1">
        <v>8</v>
      </c>
      <c r="Y39" s="1">
        <v>2</v>
      </c>
      <c r="Z39" s="7">
        <v>1</v>
      </c>
      <c r="AA39" s="7">
        <v>0</v>
      </c>
      <c r="AB39" s="5">
        <v>0</v>
      </c>
      <c r="AH39" s="1" t="s">
        <v>60</v>
      </c>
      <c r="AI39" s="1" t="s">
        <v>61</v>
      </c>
      <c r="AJ39" s="1" t="s">
        <v>1293</v>
      </c>
      <c r="AK39" s="1">
        <v>1</v>
      </c>
      <c r="AL39" s="7">
        <v>1</v>
      </c>
      <c r="AM39" s="7">
        <v>1</v>
      </c>
      <c r="AN39" s="1" t="s">
        <v>547</v>
      </c>
      <c r="AO39" s="5" t="s">
        <v>1345</v>
      </c>
      <c r="AP39" s="5" t="s">
        <v>1343</v>
      </c>
      <c r="AQ39" s="1">
        <v>1</v>
      </c>
      <c r="AR39" s="1">
        <v>0</v>
      </c>
      <c r="AS39" s="1">
        <v>0</v>
      </c>
      <c r="AT39" s="1">
        <f t="shared" si="9"/>
        <v>1</v>
      </c>
      <c r="AU39" s="1">
        <f t="shared" si="10"/>
        <v>0</v>
      </c>
      <c r="AV39" s="1">
        <f t="shared" si="11"/>
        <v>0</v>
      </c>
      <c r="AW39" s="1">
        <v>0</v>
      </c>
      <c r="AX39" s="1">
        <v>0</v>
      </c>
      <c r="AY39" s="1">
        <v>0</v>
      </c>
      <c r="AZ39" s="6">
        <v>0</v>
      </c>
      <c r="BA39" s="1" t="s">
        <v>360</v>
      </c>
      <c r="BB39" s="1" t="s">
        <v>1399</v>
      </c>
      <c r="BC39" s="1">
        <v>1</v>
      </c>
      <c r="BD39" s="1" t="s">
        <v>550</v>
      </c>
      <c r="BE39" s="1" t="s">
        <v>551</v>
      </c>
      <c r="BF39" s="1">
        <v>0</v>
      </c>
      <c r="BG39" s="1" t="s">
        <v>1843</v>
      </c>
      <c r="BH39" s="5">
        <v>0</v>
      </c>
      <c r="BI39" s="1" t="s">
        <v>1189</v>
      </c>
      <c r="BJ39" s="1" t="s">
        <v>1844</v>
      </c>
      <c r="BK39" s="1" t="s">
        <v>68</v>
      </c>
      <c r="BL39" s="1">
        <v>0</v>
      </c>
      <c r="BN39" s="1" t="s">
        <v>184</v>
      </c>
      <c r="BP39" s="6" t="s">
        <v>125</v>
      </c>
      <c r="BQ39" s="1">
        <v>8</v>
      </c>
      <c r="BR39" s="1">
        <v>0</v>
      </c>
      <c r="BS39" s="8">
        <v>0</v>
      </c>
      <c r="BT39" s="8">
        <v>1</v>
      </c>
      <c r="BU39" s="9">
        <v>8</v>
      </c>
      <c r="BV39" s="9"/>
      <c r="BW39" s="9"/>
      <c r="BX39" s="9"/>
      <c r="BY39" s="9"/>
      <c r="BZ39" s="9"/>
      <c r="CA39" s="9"/>
      <c r="CB39" s="10" t="s">
        <v>1597</v>
      </c>
      <c r="CC39" s="10" t="s">
        <v>1598</v>
      </c>
      <c r="CE39" s="1" t="s">
        <v>552</v>
      </c>
      <c r="CF39" s="1" t="s">
        <v>553</v>
      </c>
    </row>
    <row r="40" spans="1:84" x14ac:dyDescent="0.2">
      <c r="A40" s="5">
        <v>0</v>
      </c>
      <c r="C40" s="1" t="s">
        <v>569</v>
      </c>
      <c r="G40" s="1" t="s">
        <v>2399</v>
      </c>
      <c r="J40" s="1" t="s">
        <v>2400</v>
      </c>
      <c r="K40" s="1">
        <v>2011</v>
      </c>
      <c r="L40" s="1">
        <v>1</v>
      </c>
      <c r="M40" s="1">
        <v>8</v>
      </c>
      <c r="N40" s="1" t="s">
        <v>554</v>
      </c>
      <c r="O40" s="1" t="s">
        <v>1937</v>
      </c>
      <c r="P40" s="1" t="s">
        <v>555</v>
      </c>
      <c r="Q40" s="6">
        <v>22</v>
      </c>
      <c r="R40" s="1" t="s">
        <v>58</v>
      </c>
      <c r="S40" s="1" t="s">
        <v>59</v>
      </c>
      <c r="T40" s="1" t="s">
        <v>560</v>
      </c>
      <c r="U40" s="1" t="s">
        <v>1365</v>
      </c>
      <c r="W40" s="1">
        <v>6</v>
      </c>
      <c r="X40" s="1">
        <v>6</v>
      </c>
      <c r="Y40" s="1">
        <v>13</v>
      </c>
      <c r="Z40" s="7">
        <v>0</v>
      </c>
      <c r="AA40" s="7">
        <v>0</v>
      </c>
      <c r="AB40" s="5">
        <v>0</v>
      </c>
      <c r="AC40" s="7" t="s">
        <v>1388</v>
      </c>
      <c r="AD40" s="1" t="s">
        <v>556</v>
      </c>
      <c r="AE40" s="1" t="s">
        <v>557</v>
      </c>
      <c r="AH40" s="1" t="s">
        <v>558</v>
      </c>
      <c r="AI40" s="1" t="s">
        <v>1890</v>
      </c>
      <c r="AJ40" s="1" t="s">
        <v>1308</v>
      </c>
      <c r="AK40" s="1">
        <v>0</v>
      </c>
      <c r="AL40" s="7">
        <v>1</v>
      </c>
      <c r="AM40" s="7">
        <v>1</v>
      </c>
      <c r="AN40" s="1" t="s">
        <v>1490</v>
      </c>
      <c r="AO40" s="5" t="s">
        <v>559</v>
      </c>
      <c r="AP40" s="5" t="s">
        <v>559</v>
      </c>
      <c r="AQ40" s="1">
        <v>1</v>
      </c>
      <c r="AR40" s="1">
        <v>0</v>
      </c>
      <c r="AS40" s="1">
        <v>0</v>
      </c>
      <c r="AT40" s="1">
        <f t="shared" si="9"/>
        <v>1</v>
      </c>
      <c r="AU40" s="1">
        <f t="shared" si="10"/>
        <v>0</v>
      </c>
      <c r="AV40" s="1">
        <f t="shared" si="11"/>
        <v>0</v>
      </c>
      <c r="AW40" s="1">
        <v>0</v>
      </c>
      <c r="AX40" s="1">
        <v>0</v>
      </c>
      <c r="AY40" s="1">
        <v>0</v>
      </c>
      <c r="AZ40" s="6">
        <v>1</v>
      </c>
      <c r="BA40" s="1" t="s">
        <v>22</v>
      </c>
      <c r="BB40" s="1" t="s">
        <v>562</v>
      </c>
      <c r="BC40" s="1">
        <v>1</v>
      </c>
      <c r="BD40" s="1" t="s">
        <v>565</v>
      </c>
      <c r="BE40" s="1" t="s">
        <v>566</v>
      </c>
      <c r="BF40" s="1">
        <v>1</v>
      </c>
      <c r="BG40" s="1" t="s">
        <v>561</v>
      </c>
      <c r="BH40" s="5">
        <v>1</v>
      </c>
      <c r="BI40" s="1" t="s">
        <v>567</v>
      </c>
      <c r="BJ40" s="1" t="s">
        <v>568</v>
      </c>
      <c r="BK40" s="1" t="s">
        <v>563</v>
      </c>
      <c r="BL40" s="1">
        <v>0</v>
      </c>
      <c r="BM40" s="1" t="s">
        <v>564</v>
      </c>
      <c r="BN40" s="1" t="s">
        <v>430</v>
      </c>
      <c r="BO40" s="1" t="s">
        <v>569</v>
      </c>
      <c r="BP40" s="6">
        <v>0</v>
      </c>
      <c r="BQ40" s="1">
        <v>3</v>
      </c>
      <c r="BR40" s="1">
        <v>3</v>
      </c>
      <c r="BS40" s="8">
        <v>0.5</v>
      </c>
      <c r="BT40" s="8">
        <v>0.5</v>
      </c>
      <c r="BU40" s="9">
        <v>6</v>
      </c>
      <c r="BV40" s="9"/>
      <c r="BW40" s="9"/>
      <c r="BX40" s="9"/>
      <c r="BY40" s="9"/>
      <c r="BZ40" s="9"/>
      <c r="CA40" s="9"/>
      <c r="CB40" s="10" t="s">
        <v>1602</v>
      </c>
      <c r="CC40" s="10" t="s">
        <v>1603</v>
      </c>
      <c r="CE40" s="1" t="s">
        <v>570</v>
      </c>
    </row>
    <row r="41" spans="1:84" x14ac:dyDescent="0.2">
      <c r="A41" s="5">
        <v>0</v>
      </c>
      <c r="C41" s="1" t="s">
        <v>1991</v>
      </c>
      <c r="K41" s="1">
        <v>2011</v>
      </c>
      <c r="L41" s="1">
        <v>9</v>
      </c>
      <c r="M41" s="1">
        <v>6</v>
      </c>
      <c r="N41" s="1" t="s">
        <v>571</v>
      </c>
      <c r="O41" s="1" t="s">
        <v>572</v>
      </c>
      <c r="P41" s="1" t="s">
        <v>573</v>
      </c>
      <c r="Q41" s="6">
        <v>32</v>
      </c>
      <c r="R41" s="1" t="s">
        <v>175</v>
      </c>
      <c r="S41" s="1" t="s">
        <v>59</v>
      </c>
      <c r="T41" s="1" t="s">
        <v>578</v>
      </c>
      <c r="U41" s="1" t="s">
        <v>579</v>
      </c>
      <c r="W41" s="1">
        <v>4</v>
      </c>
      <c r="X41" s="1">
        <v>4</v>
      </c>
      <c r="Y41" s="1">
        <v>7</v>
      </c>
      <c r="Z41" s="7">
        <v>1</v>
      </c>
      <c r="AA41" s="7">
        <v>0</v>
      </c>
      <c r="AB41" s="5">
        <v>0</v>
      </c>
      <c r="AH41" s="1" t="s">
        <v>574</v>
      </c>
      <c r="AI41" s="1" t="s">
        <v>61</v>
      </c>
      <c r="AJ41" s="1" t="s">
        <v>1309</v>
      </c>
      <c r="AK41" s="1">
        <v>1</v>
      </c>
      <c r="AL41" s="7">
        <v>1</v>
      </c>
      <c r="AM41" s="7">
        <v>1</v>
      </c>
      <c r="AN41" s="1" t="s">
        <v>575</v>
      </c>
      <c r="AO41" s="5" t="s">
        <v>576</v>
      </c>
      <c r="AP41" s="5" t="s">
        <v>577</v>
      </c>
      <c r="AQ41" s="1">
        <v>1</v>
      </c>
      <c r="AR41" s="1">
        <v>1</v>
      </c>
      <c r="AS41" s="1">
        <v>0</v>
      </c>
      <c r="AT41" s="1">
        <f t="shared" si="9"/>
        <v>0</v>
      </c>
      <c r="AU41" s="1">
        <f t="shared" si="10"/>
        <v>0</v>
      </c>
      <c r="AV41" s="1">
        <f t="shared" si="11"/>
        <v>0</v>
      </c>
      <c r="AW41" s="1">
        <v>1</v>
      </c>
      <c r="AX41" s="1">
        <v>0</v>
      </c>
      <c r="AY41" s="1">
        <v>0</v>
      </c>
      <c r="AZ41" s="6">
        <v>1</v>
      </c>
      <c r="BA41" s="1" t="s">
        <v>90</v>
      </c>
      <c r="BB41" s="1" t="s">
        <v>580</v>
      </c>
      <c r="BC41" s="1">
        <v>1</v>
      </c>
      <c r="BD41" s="1" t="s">
        <v>583</v>
      </c>
      <c r="BE41" s="1" t="s">
        <v>584</v>
      </c>
      <c r="BF41" s="1">
        <v>1</v>
      </c>
      <c r="BG41" s="1" t="s">
        <v>1775</v>
      </c>
      <c r="BH41" s="5">
        <v>1</v>
      </c>
      <c r="BI41" s="1" t="s">
        <v>585</v>
      </c>
      <c r="BJ41" s="1" t="s">
        <v>1776</v>
      </c>
      <c r="BK41" s="1" t="s">
        <v>581</v>
      </c>
      <c r="BL41" s="1">
        <v>0</v>
      </c>
      <c r="BM41" s="1" t="s">
        <v>582</v>
      </c>
      <c r="BN41" s="1" t="s">
        <v>586</v>
      </c>
      <c r="BO41" s="1" t="s">
        <v>587</v>
      </c>
      <c r="BP41" s="6">
        <v>0</v>
      </c>
      <c r="BQ41" s="1">
        <v>2</v>
      </c>
      <c r="BR41" s="1">
        <v>2</v>
      </c>
      <c r="BS41" s="8">
        <v>0.5</v>
      </c>
      <c r="BT41" s="8">
        <v>0.5</v>
      </c>
      <c r="BU41" s="9">
        <v>4</v>
      </c>
      <c r="BV41" s="9"/>
      <c r="BW41" s="9"/>
      <c r="BX41" s="9"/>
      <c r="BY41" s="9"/>
      <c r="BZ41" s="9"/>
      <c r="CA41" s="9"/>
      <c r="CB41" s="10" t="s">
        <v>1605</v>
      </c>
      <c r="CC41" s="10" t="s">
        <v>1604</v>
      </c>
      <c r="CE41" s="1" t="s">
        <v>588</v>
      </c>
    </row>
    <row r="42" spans="1:84" ht="14" customHeight="1" x14ac:dyDescent="0.2">
      <c r="A42" s="5" t="s">
        <v>1989</v>
      </c>
      <c r="B42" s="12" t="s">
        <v>2008</v>
      </c>
      <c r="C42" s="1" t="s">
        <v>2009</v>
      </c>
      <c r="G42" s="1" t="s">
        <v>2401</v>
      </c>
      <c r="J42" s="1" t="s">
        <v>2402</v>
      </c>
      <c r="K42" s="1">
        <v>2011</v>
      </c>
      <c r="L42" s="1">
        <v>10</v>
      </c>
      <c r="M42" s="1">
        <v>12</v>
      </c>
      <c r="N42" s="1" t="s">
        <v>337</v>
      </c>
      <c r="O42" s="1" t="s">
        <v>589</v>
      </c>
      <c r="P42" s="1" t="s">
        <v>590</v>
      </c>
      <c r="Q42" s="6">
        <v>41</v>
      </c>
      <c r="R42" s="1" t="s">
        <v>58</v>
      </c>
      <c r="S42" s="1" t="s">
        <v>59</v>
      </c>
      <c r="T42" s="1" t="s">
        <v>592</v>
      </c>
      <c r="U42" s="1" t="s">
        <v>593</v>
      </c>
      <c r="W42" s="1">
        <v>8</v>
      </c>
      <c r="X42" s="1">
        <v>8</v>
      </c>
      <c r="Y42" s="1">
        <v>1</v>
      </c>
      <c r="Z42" s="7">
        <v>0</v>
      </c>
      <c r="AA42" s="7">
        <v>0</v>
      </c>
      <c r="AB42" s="5">
        <v>0</v>
      </c>
      <c r="AH42" s="1" t="s">
        <v>60</v>
      </c>
      <c r="AI42" s="1" t="s">
        <v>61</v>
      </c>
      <c r="AJ42" s="1" t="s">
        <v>1293</v>
      </c>
      <c r="AK42" s="1">
        <v>1</v>
      </c>
      <c r="AL42" s="7" t="s">
        <v>125</v>
      </c>
      <c r="AM42" s="7" t="s">
        <v>125</v>
      </c>
      <c r="AN42" s="1" t="s">
        <v>178</v>
      </c>
      <c r="AO42" s="5" t="s">
        <v>591</v>
      </c>
      <c r="AP42" s="5" t="s">
        <v>591</v>
      </c>
      <c r="AQ42" s="1">
        <v>1</v>
      </c>
      <c r="AR42" s="1">
        <v>0</v>
      </c>
      <c r="AS42" s="1">
        <v>0</v>
      </c>
      <c r="AT42" s="1">
        <f t="shared" si="9"/>
        <v>1</v>
      </c>
      <c r="AU42" s="1">
        <f t="shared" si="10"/>
        <v>0</v>
      </c>
      <c r="AV42" s="1">
        <f t="shared" si="11"/>
        <v>0</v>
      </c>
      <c r="AW42" s="1">
        <v>0</v>
      </c>
      <c r="AX42" s="1">
        <v>0</v>
      </c>
      <c r="AY42" s="1">
        <v>0</v>
      </c>
      <c r="AZ42" s="6">
        <v>0</v>
      </c>
      <c r="BA42" s="1" t="s">
        <v>22</v>
      </c>
      <c r="BB42" s="1" t="s">
        <v>596</v>
      </c>
      <c r="BC42" s="1">
        <v>1</v>
      </c>
      <c r="BD42" s="1" t="s">
        <v>2412</v>
      </c>
      <c r="BE42" s="1" t="s">
        <v>2411</v>
      </c>
      <c r="BF42" s="1">
        <v>1</v>
      </c>
      <c r="BG42" s="1" t="s">
        <v>594</v>
      </c>
      <c r="BH42" s="5" t="s">
        <v>595</v>
      </c>
      <c r="BI42" s="1" t="s">
        <v>598</v>
      </c>
      <c r="BJ42" s="1" t="s">
        <v>599</v>
      </c>
      <c r="BK42" s="1" t="s">
        <v>1848</v>
      </c>
      <c r="BL42" s="1">
        <v>1</v>
      </c>
      <c r="BM42" s="1" t="s">
        <v>597</v>
      </c>
      <c r="BN42" s="1" t="s">
        <v>2008</v>
      </c>
      <c r="BO42" s="1" t="s">
        <v>600</v>
      </c>
      <c r="BP42" s="6" t="s">
        <v>1673</v>
      </c>
      <c r="BQ42" s="1">
        <v>2</v>
      </c>
      <c r="BR42" s="1">
        <v>6</v>
      </c>
      <c r="BS42" s="8">
        <v>0.75</v>
      </c>
      <c r="BT42" s="8">
        <v>0.25</v>
      </c>
      <c r="BU42" s="9">
        <v>8</v>
      </c>
      <c r="BV42" s="9"/>
      <c r="BW42" s="9"/>
      <c r="BX42" s="9"/>
      <c r="BY42" s="9"/>
      <c r="BZ42" s="9"/>
      <c r="CA42" s="9"/>
      <c r="CB42" s="10" t="s">
        <v>1606</v>
      </c>
      <c r="CC42" s="10" t="s">
        <v>1607</v>
      </c>
      <c r="CE42" s="1" t="s">
        <v>601</v>
      </c>
    </row>
    <row r="43" spans="1:84" ht="14" customHeight="1" x14ac:dyDescent="0.2">
      <c r="A43" s="5" t="s">
        <v>125</v>
      </c>
      <c r="K43" s="1">
        <v>2012</v>
      </c>
      <c r="L43" s="1">
        <v>2</v>
      </c>
      <c r="M43" s="1">
        <v>20</v>
      </c>
      <c r="N43" s="1" t="s">
        <v>121</v>
      </c>
      <c r="O43" s="1" t="s">
        <v>602</v>
      </c>
      <c r="P43" s="1" t="s">
        <v>603</v>
      </c>
      <c r="Q43" s="6">
        <v>59</v>
      </c>
      <c r="R43" s="1" t="s">
        <v>161</v>
      </c>
      <c r="S43" s="1" t="s">
        <v>59</v>
      </c>
      <c r="T43" s="1" t="s">
        <v>605</v>
      </c>
      <c r="U43" s="1" t="s">
        <v>1375</v>
      </c>
      <c r="W43" s="1">
        <v>4</v>
      </c>
      <c r="X43" s="1">
        <v>4</v>
      </c>
      <c r="Y43" s="1">
        <v>0</v>
      </c>
      <c r="Z43" s="7">
        <v>1</v>
      </c>
      <c r="AA43" s="7">
        <v>0</v>
      </c>
      <c r="AB43" s="5">
        <v>0</v>
      </c>
      <c r="AH43" s="1" t="s">
        <v>60</v>
      </c>
      <c r="AI43" s="1" t="s">
        <v>61</v>
      </c>
      <c r="AJ43" s="1" t="s">
        <v>1293</v>
      </c>
      <c r="AK43" s="1">
        <v>0</v>
      </c>
      <c r="AL43" s="7" t="s">
        <v>125</v>
      </c>
      <c r="AM43" s="7" t="s">
        <v>125</v>
      </c>
      <c r="AN43" s="1" t="s">
        <v>178</v>
      </c>
      <c r="AO43" s="5" t="s">
        <v>604</v>
      </c>
      <c r="AP43" s="5" t="s">
        <v>604</v>
      </c>
      <c r="AQ43" s="1">
        <v>1</v>
      </c>
      <c r="AR43" s="1">
        <v>0</v>
      </c>
      <c r="AS43" s="1">
        <v>0</v>
      </c>
      <c r="AT43" s="1">
        <f t="shared" si="9"/>
        <v>1</v>
      </c>
      <c r="AU43" s="1">
        <f t="shared" si="10"/>
        <v>0</v>
      </c>
      <c r="AV43" s="1">
        <f t="shared" si="11"/>
        <v>0</v>
      </c>
      <c r="AW43" s="1">
        <v>0</v>
      </c>
      <c r="AX43" s="1">
        <v>0</v>
      </c>
      <c r="AY43" s="1">
        <v>0</v>
      </c>
      <c r="AZ43" s="6">
        <v>0</v>
      </c>
      <c r="BA43" s="1" t="s">
        <v>22</v>
      </c>
      <c r="BB43" s="1" t="s">
        <v>607</v>
      </c>
      <c r="BC43" s="1">
        <v>1</v>
      </c>
      <c r="BD43" s="1" t="s">
        <v>608</v>
      </c>
      <c r="BE43" s="1" t="s">
        <v>609</v>
      </c>
      <c r="BF43" s="1">
        <v>1</v>
      </c>
      <c r="BG43" s="1" t="s">
        <v>606</v>
      </c>
      <c r="BH43" s="5">
        <v>0</v>
      </c>
      <c r="BI43" s="1" t="s">
        <v>1189</v>
      </c>
      <c r="BJ43" s="1" t="s">
        <v>1830</v>
      </c>
      <c r="BK43" s="1" t="s">
        <v>68</v>
      </c>
      <c r="BL43" s="1">
        <v>0</v>
      </c>
      <c r="BN43" s="1" t="s">
        <v>184</v>
      </c>
      <c r="BP43" s="6" t="s">
        <v>125</v>
      </c>
      <c r="BQ43" s="1">
        <v>2</v>
      </c>
      <c r="BR43" s="1">
        <v>2</v>
      </c>
      <c r="BS43" s="8">
        <v>0.5</v>
      </c>
      <c r="BT43" s="8">
        <v>0.5</v>
      </c>
      <c r="BU43" s="9"/>
      <c r="BV43" s="9"/>
      <c r="BW43" s="9"/>
      <c r="BX43" s="9">
        <v>4</v>
      </c>
      <c r="BY43" s="9"/>
      <c r="BZ43" s="9"/>
      <c r="CA43" s="9"/>
      <c r="CB43" s="10" t="s">
        <v>1374</v>
      </c>
      <c r="CC43" s="10" t="s">
        <v>1373</v>
      </c>
      <c r="CE43" s="1" t="s">
        <v>610</v>
      </c>
      <c r="CF43" s="1" t="s">
        <v>1608</v>
      </c>
    </row>
    <row r="44" spans="1:84" ht="14" customHeight="1" x14ac:dyDescent="0.2">
      <c r="A44" s="5">
        <v>0</v>
      </c>
      <c r="C44" s="1" t="s">
        <v>2046</v>
      </c>
      <c r="K44" s="1">
        <v>2012</v>
      </c>
      <c r="L44" s="1">
        <v>4</v>
      </c>
      <c r="M44" s="1">
        <v>2</v>
      </c>
      <c r="N44" s="1" t="s">
        <v>337</v>
      </c>
      <c r="O44" s="1" t="s">
        <v>611</v>
      </c>
      <c r="P44" s="1" t="s">
        <v>612</v>
      </c>
      <c r="Q44" s="6">
        <v>43</v>
      </c>
      <c r="R44" s="1" t="s">
        <v>161</v>
      </c>
      <c r="S44" s="1" t="s">
        <v>59</v>
      </c>
      <c r="T44" s="1" t="s">
        <v>1355</v>
      </c>
      <c r="U44" s="1" t="s">
        <v>615</v>
      </c>
      <c r="W44" s="1">
        <v>7</v>
      </c>
      <c r="X44" s="1">
        <v>7</v>
      </c>
      <c r="Y44" s="1">
        <v>3</v>
      </c>
      <c r="Z44" s="7">
        <v>0</v>
      </c>
      <c r="AA44" s="7">
        <v>0</v>
      </c>
      <c r="AB44" s="5">
        <v>0</v>
      </c>
      <c r="AH44" s="1" t="s">
        <v>1871</v>
      </c>
      <c r="AI44" s="1" t="s">
        <v>61</v>
      </c>
      <c r="AJ44" s="1" t="s">
        <v>613</v>
      </c>
      <c r="AK44" s="1">
        <v>0</v>
      </c>
      <c r="AL44" s="7" t="s">
        <v>614</v>
      </c>
      <c r="AM44" s="7">
        <v>0</v>
      </c>
      <c r="AN44" s="1" t="s">
        <v>1392</v>
      </c>
      <c r="AO44" s="5" t="s">
        <v>604</v>
      </c>
      <c r="AP44" s="5" t="s">
        <v>604</v>
      </c>
      <c r="AQ44" s="1">
        <v>1</v>
      </c>
      <c r="AR44" s="1">
        <v>0</v>
      </c>
      <c r="AS44" s="1">
        <v>0</v>
      </c>
      <c r="AT44" s="1">
        <f t="shared" si="9"/>
        <v>1</v>
      </c>
      <c r="AU44" s="1">
        <f t="shared" si="10"/>
        <v>0</v>
      </c>
      <c r="AV44" s="1">
        <f t="shared" si="11"/>
        <v>0</v>
      </c>
      <c r="AW44" s="1">
        <v>0</v>
      </c>
      <c r="AX44" s="1">
        <v>0</v>
      </c>
      <c r="AY44" s="1">
        <v>0</v>
      </c>
      <c r="AZ44" s="6">
        <v>0</v>
      </c>
      <c r="BA44" s="1" t="s">
        <v>22</v>
      </c>
      <c r="BB44" s="1" t="s">
        <v>616</v>
      </c>
      <c r="BC44" s="1">
        <v>1</v>
      </c>
      <c r="BD44" s="1" t="s">
        <v>617</v>
      </c>
      <c r="BE44" s="1" t="s">
        <v>618</v>
      </c>
      <c r="BF44" s="1" t="s">
        <v>1837</v>
      </c>
      <c r="BG44" s="1" t="s">
        <v>1838</v>
      </c>
      <c r="BH44" s="5">
        <v>0</v>
      </c>
      <c r="BI44" s="1" t="s">
        <v>1189</v>
      </c>
      <c r="BJ44" s="1" t="s">
        <v>1812</v>
      </c>
      <c r="BK44" s="1" t="s">
        <v>68</v>
      </c>
      <c r="BL44" s="1">
        <v>0</v>
      </c>
      <c r="BN44" s="1" t="s">
        <v>1927</v>
      </c>
      <c r="BO44" s="1" t="s">
        <v>1928</v>
      </c>
      <c r="BP44" s="6" t="s">
        <v>1929</v>
      </c>
      <c r="BQ44" s="1">
        <v>1</v>
      </c>
      <c r="BR44" s="1">
        <v>6</v>
      </c>
      <c r="BS44" s="8">
        <v>0.8571428571428571</v>
      </c>
      <c r="BT44" s="8">
        <v>0.14285714285714285</v>
      </c>
      <c r="BU44" s="9"/>
      <c r="BV44" s="9">
        <v>2</v>
      </c>
      <c r="BW44" s="9"/>
      <c r="BX44" s="9">
        <v>5</v>
      </c>
      <c r="BY44" s="9"/>
      <c r="BZ44" s="9"/>
      <c r="CA44" s="9"/>
      <c r="CB44" s="10" t="s">
        <v>1610</v>
      </c>
      <c r="CC44" s="10" t="s">
        <v>1609</v>
      </c>
      <c r="CE44" s="1" t="s">
        <v>619</v>
      </c>
    </row>
    <row r="45" spans="1:84" ht="14" customHeight="1" x14ac:dyDescent="0.2">
      <c r="A45" s="5">
        <v>0</v>
      </c>
      <c r="C45" s="1" t="s">
        <v>1992</v>
      </c>
      <c r="I45" s="1" t="s">
        <v>2359</v>
      </c>
      <c r="J45" s="1" t="s">
        <v>632</v>
      </c>
      <c r="K45" s="1">
        <v>2012</v>
      </c>
      <c r="L45" s="1">
        <v>5</v>
      </c>
      <c r="M45" s="1">
        <v>30</v>
      </c>
      <c r="N45" s="1" t="s">
        <v>352</v>
      </c>
      <c r="O45" s="1" t="s">
        <v>620</v>
      </c>
      <c r="P45" s="1" t="s">
        <v>621</v>
      </c>
      <c r="Q45" s="6">
        <v>40</v>
      </c>
      <c r="R45" s="1" t="s">
        <v>58</v>
      </c>
      <c r="S45" s="1" t="s">
        <v>59</v>
      </c>
      <c r="T45" s="1" t="s">
        <v>624</v>
      </c>
      <c r="U45" s="1" t="s">
        <v>625</v>
      </c>
      <c r="W45" s="1">
        <v>5</v>
      </c>
      <c r="X45" s="1">
        <v>5</v>
      </c>
      <c r="Y45" s="1">
        <v>1</v>
      </c>
      <c r="Z45" s="7">
        <v>1</v>
      </c>
      <c r="AA45" s="7">
        <v>0</v>
      </c>
      <c r="AB45" s="5">
        <v>0</v>
      </c>
      <c r="AH45" s="1" t="s">
        <v>60</v>
      </c>
      <c r="AI45" s="1" t="s">
        <v>61</v>
      </c>
      <c r="AJ45" s="1" t="s">
        <v>1293</v>
      </c>
      <c r="AK45" s="1">
        <v>1</v>
      </c>
      <c r="AL45" s="7">
        <v>1</v>
      </c>
      <c r="AM45" s="7" t="s">
        <v>125</v>
      </c>
      <c r="AN45" s="1" t="s">
        <v>622</v>
      </c>
      <c r="AO45" s="5" t="s">
        <v>623</v>
      </c>
      <c r="AP45" s="5" t="s">
        <v>623</v>
      </c>
      <c r="AQ45" s="1">
        <v>1</v>
      </c>
      <c r="AR45" s="1">
        <v>0</v>
      </c>
      <c r="AS45" s="1">
        <v>0</v>
      </c>
      <c r="AT45" s="1">
        <f t="shared" si="9"/>
        <v>1</v>
      </c>
      <c r="AU45" s="1">
        <f t="shared" si="10"/>
        <v>0</v>
      </c>
      <c r="AV45" s="1">
        <f t="shared" si="11"/>
        <v>0</v>
      </c>
      <c r="AW45" s="1">
        <v>0</v>
      </c>
      <c r="AX45" s="1">
        <v>0</v>
      </c>
      <c r="AY45" s="1">
        <v>0</v>
      </c>
      <c r="AZ45" s="6">
        <v>0</v>
      </c>
      <c r="BA45" s="1" t="s">
        <v>22</v>
      </c>
      <c r="BB45" s="1" t="s">
        <v>626</v>
      </c>
      <c r="BC45" s="1">
        <v>1</v>
      </c>
      <c r="BD45" s="1" t="s">
        <v>629</v>
      </c>
      <c r="BE45" s="1" t="s">
        <v>630</v>
      </c>
      <c r="BF45" s="1">
        <v>1</v>
      </c>
      <c r="BG45" s="1" t="s">
        <v>1777</v>
      </c>
      <c r="BH45" s="5">
        <v>0</v>
      </c>
      <c r="BI45" s="1" t="s">
        <v>631</v>
      </c>
      <c r="BJ45" s="1" t="s">
        <v>632</v>
      </c>
      <c r="BK45" s="1" t="s">
        <v>627</v>
      </c>
      <c r="BL45" s="1">
        <v>1</v>
      </c>
      <c r="BM45" s="1" t="s">
        <v>628</v>
      </c>
      <c r="BN45" s="1" t="s">
        <v>430</v>
      </c>
      <c r="BO45" s="1" t="s">
        <v>633</v>
      </c>
      <c r="BP45" s="6">
        <v>0</v>
      </c>
      <c r="BQ45" s="1">
        <v>3</v>
      </c>
      <c r="BR45" s="1">
        <v>2</v>
      </c>
      <c r="BS45" s="8">
        <v>0.4</v>
      </c>
      <c r="BT45" s="8">
        <v>0.6</v>
      </c>
      <c r="BU45" s="9">
        <v>5</v>
      </c>
      <c r="BV45" s="9"/>
      <c r="BW45" s="9"/>
      <c r="BX45" s="9"/>
      <c r="BY45" s="9"/>
      <c r="BZ45" s="9"/>
      <c r="CA45" s="9"/>
      <c r="CB45" s="10" t="s">
        <v>1612</v>
      </c>
      <c r="CC45" s="10" t="s">
        <v>1611</v>
      </c>
      <c r="CE45" s="1" t="s">
        <v>634</v>
      </c>
    </row>
    <row r="46" spans="1:84" ht="14" customHeight="1" x14ac:dyDescent="0.2">
      <c r="A46" s="5">
        <v>0</v>
      </c>
      <c r="C46" s="1" t="s">
        <v>646</v>
      </c>
      <c r="G46" s="12" t="s">
        <v>2357</v>
      </c>
      <c r="J46" s="1" t="s">
        <v>2358</v>
      </c>
      <c r="K46" s="1">
        <v>2012</v>
      </c>
      <c r="L46" s="1">
        <v>7</v>
      </c>
      <c r="M46" s="1">
        <v>20</v>
      </c>
      <c r="N46" s="1" t="s">
        <v>100</v>
      </c>
      <c r="O46" s="1" t="s">
        <v>635</v>
      </c>
      <c r="P46" s="1" t="s">
        <v>636</v>
      </c>
      <c r="Q46" s="6">
        <v>24</v>
      </c>
      <c r="R46" s="1" t="s">
        <v>58</v>
      </c>
      <c r="S46" s="1" t="s">
        <v>59</v>
      </c>
      <c r="T46" s="1" t="s">
        <v>640</v>
      </c>
      <c r="U46" s="1" t="s">
        <v>641</v>
      </c>
      <c r="W46" s="1">
        <v>12</v>
      </c>
      <c r="X46" s="1">
        <v>12</v>
      </c>
      <c r="Y46" s="1">
        <v>70</v>
      </c>
      <c r="Z46" s="7">
        <v>0</v>
      </c>
      <c r="AA46" s="7">
        <v>0</v>
      </c>
      <c r="AB46" s="5">
        <v>0</v>
      </c>
      <c r="AH46" s="1" t="s">
        <v>1858</v>
      </c>
      <c r="AI46" s="1" t="s">
        <v>637</v>
      </c>
      <c r="AJ46" s="1" t="s">
        <v>1857</v>
      </c>
      <c r="AK46" s="1">
        <v>1</v>
      </c>
      <c r="AL46" s="7">
        <v>1</v>
      </c>
      <c r="AM46" s="7">
        <v>1</v>
      </c>
      <c r="AN46" s="1" t="s">
        <v>638</v>
      </c>
      <c r="AO46" s="5" t="s">
        <v>1346</v>
      </c>
      <c r="AP46" s="5" t="s">
        <v>639</v>
      </c>
      <c r="AQ46" s="1">
        <v>1</v>
      </c>
      <c r="AR46" s="1">
        <v>1</v>
      </c>
      <c r="AS46" s="1">
        <v>1</v>
      </c>
      <c r="AT46" s="1">
        <f t="shared" si="9"/>
        <v>0</v>
      </c>
      <c r="AU46" s="1">
        <f t="shared" si="10"/>
        <v>0</v>
      </c>
      <c r="AV46" s="1">
        <f t="shared" si="11"/>
        <v>0</v>
      </c>
      <c r="AW46" s="1">
        <v>0</v>
      </c>
      <c r="AX46" s="1">
        <v>0</v>
      </c>
      <c r="AY46" s="1">
        <v>1</v>
      </c>
      <c r="AZ46" s="6">
        <v>0</v>
      </c>
      <c r="BA46" s="1" t="s">
        <v>194</v>
      </c>
      <c r="BB46" s="1" t="s">
        <v>642</v>
      </c>
      <c r="BC46" s="1">
        <v>1</v>
      </c>
      <c r="BD46" s="1" t="s">
        <v>643</v>
      </c>
      <c r="BE46" s="1" t="s">
        <v>644</v>
      </c>
      <c r="BF46" s="1">
        <v>1</v>
      </c>
      <c r="BG46" s="12" t="s">
        <v>1778</v>
      </c>
      <c r="BH46" s="5">
        <v>1</v>
      </c>
      <c r="BI46" s="1" t="s">
        <v>645</v>
      </c>
      <c r="BJ46" s="1" t="s">
        <v>1779</v>
      </c>
      <c r="BK46" s="1" t="s">
        <v>68</v>
      </c>
      <c r="BL46" s="1">
        <v>0</v>
      </c>
      <c r="BN46" s="1" t="s">
        <v>430</v>
      </c>
      <c r="BO46" s="1" t="s">
        <v>646</v>
      </c>
      <c r="BP46" s="6">
        <v>0</v>
      </c>
      <c r="BQ46" s="1">
        <v>8</v>
      </c>
      <c r="BR46" s="1">
        <v>4</v>
      </c>
      <c r="BS46" s="8">
        <v>0.33333333333333331</v>
      </c>
      <c r="BT46" s="8">
        <v>0.66666666666666663</v>
      </c>
      <c r="BU46" s="9">
        <v>12</v>
      </c>
      <c r="BV46" s="9"/>
      <c r="BW46" s="9"/>
      <c r="BX46" s="9"/>
      <c r="BY46" s="9"/>
      <c r="BZ46" s="9"/>
      <c r="CA46" s="9"/>
      <c r="CB46" s="10" t="s">
        <v>1745</v>
      </c>
      <c r="CC46" s="10" t="s">
        <v>1613</v>
      </c>
      <c r="CE46" s="1" t="s">
        <v>647</v>
      </c>
    </row>
    <row r="47" spans="1:84" ht="14" customHeight="1" x14ac:dyDescent="0.2">
      <c r="A47" s="5">
        <v>1</v>
      </c>
      <c r="B47" s="1" t="s">
        <v>2020</v>
      </c>
      <c r="C47" s="1" t="s">
        <v>664</v>
      </c>
      <c r="I47" s="1" t="s">
        <v>2355</v>
      </c>
      <c r="J47" s="1" t="s">
        <v>2356</v>
      </c>
      <c r="K47" s="1">
        <v>2012</v>
      </c>
      <c r="L47" s="1">
        <v>8</v>
      </c>
      <c r="M47" s="1">
        <v>5</v>
      </c>
      <c r="N47" s="1" t="s">
        <v>273</v>
      </c>
      <c r="O47" s="1" t="s">
        <v>648</v>
      </c>
      <c r="P47" s="1" t="s">
        <v>649</v>
      </c>
      <c r="Q47" s="6">
        <v>40</v>
      </c>
      <c r="R47" s="1" t="s">
        <v>58</v>
      </c>
      <c r="S47" s="1" t="s">
        <v>59</v>
      </c>
      <c r="T47" s="1" t="s">
        <v>656</v>
      </c>
      <c r="U47" s="1" t="s">
        <v>657</v>
      </c>
      <c r="W47" s="1">
        <v>6</v>
      </c>
      <c r="X47" s="1">
        <v>6</v>
      </c>
      <c r="Y47" s="1">
        <v>3</v>
      </c>
      <c r="Z47" s="7">
        <v>1</v>
      </c>
      <c r="AA47" s="7">
        <v>0</v>
      </c>
      <c r="AB47" s="5" t="s">
        <v>1886</v>
      </c>
      <c r="AC47" s="7">
        <v>1</v>
      </c>
      <c r="AD47" s="1" t="s">
        <v>650</v>
      </c>
      <c r="AE47" s="1" t="s">
        <v>651</v>
      </c>
      <c r="AH47" s="1" t="s">
        <v>60</v>
      </c>
      <c r="AI47" s="1" t="s">
        <v>652</v>
      </c>
      <c r="AJ47" s="1" t="s">
        <v>1310</v>
      </c>
      <c r="AK47" s="1">
        <v>0</v>
      </c>
      <c r="AL47" s="7">
        <v>1</v>
      </c>
      <c r="AM47" s="7">
        <v>1</v>
      </c>
      <c r="AN47" s="1" t="s">
        <v>653</v>
      </c>
      <c r="AO47" s="5" t="s">
        <v>654</v>
      </c>
      <c r="AP47" s="5" t="s">
        <v>655</v>
      </c>
      <c r="AQ47" s="1">
        <v>1</v>
      </c>
      <c r="AR47" s="1">
        <v>0</v>
      </c>
      <c r="AS47" s="1">
        <v>0</v>
      </c>
      <c r="AT47" s="1">
        <f t="shared" si="9"/>
        <v>1</v>
      </c>
      <c r="AU47" s="1">
        <f t="shared" si="10"/>
        <v>0</v>
      </c>
      <c r="AV47" s="1">
        <f t="shared" si="11"/>
        <v>0</v>
      </c>
      <c r="AW47" s="1">
        <v>0</v>
      </c>
      <c r="AX47" s="1">
        <v>0</v>
      </c>
      <c r="AY47" s="1">
        <v>0</v>
      </c>
      <c r="AZ47" s="6">
        <v>0</v>
      </c>
      <c r="BA47" s="1" t="s">
        <v>22</v>
      </c>
      <c r="BB47" s="1" t="s">
        <v>659</v>
      </c>
      <c r="BC47" s="1">
        <v>1</v>
      </c>
      <c r="BD47" s="1" t="s">
        <v>662</v>
      </c>
      <c r="BE47" s="1" t="s">
        <v>663</v>
      </c>
      <c r="BF47" s="1">
        <v>1</v>
      </c>
      <c r="BG47" s="1" t="s">
        <v>658</v>
      </c>
      <c r="BH47" s="5">
        <v>0</v>
      </c>
      <c r="BI47" s="1" t="s">
        <v>1189</v>
      </c>
      <c r="BJ47" s="1" t="s">
        <v>1796</v>
      </c>
      <c r="BK47" s="1" t="s">
        <v>660</v>
      </c>
      <c r="BL47" s="1">
        <v>1</v>
      </c>
      <c r="BM47" s="1" t="s">
        <v>661</v>
      </c>
      <c r="BN47" s="12" t="s">
        <v>2021</v>
      </c>
      <c r="BO47" s="1" t="s">
        <v>664</v>
      </c>
      <c r="BP47" s="6">
        <v>2</v>
      </c>
      <c r="BQ47" s="1">
        <v>5</v>
      </c>
      <c r="BR47" s="1">
        <v>1</v>
      </c>
      <c r="BS47" s="8">
        <v>0.16666666666666666</v>
      </c>
      <c r="BT47" s="8">
        <v>0.83333333333333337</v>
      </c>
      <c r="BU47" s="9"/>
      <c r="BV47" s="9"/>
      <c r="BW47" s="9"/>
      <c r="BX47" s="9">
        <v>6</v>
      </c>
      <c r="BY47" s="9"/>
      <c r="BZ47" s="9"/>
      <c r="CA47" s="9"/>
      <c r="CB47" s="10" t="s">
        <v>1614</v>
      </c>
      <c r="CC47" s="10" t="s">
        <v>1905</v>
      </c>
      <c r="CE47" s="1" t="s">
        <v>665</v>
      </c>
    </row>
    <row r="48" spans="1:84" ht="14" customHeight="1" x14ac:dyDescent="0.2">
      <c r="A48" s="5">
        <v>0</v>
      </c>
      <c r="C48" s="1" t="s">
        <v>1993</v>
      </c>
      <c r="I48" s="12" t="s">
        <v>2361</v>
      </c>
      <c r="J48" s="1" t="s">
        <v>2354</v>
      </c>
      <c r="K48" s="1">
        <v>2012</v>
      </c>
      <c r="L48" s="1">
        <v>9</v>
      </c>
      <c r="M48" s="1">
        <v>27</v>
      </c>
      <c r="N48" s="1" t="s">
        <v>321</v>
      </c>
      <c r="O48" s="1" t="s">
        <v>666</v>
      </c>
      <c r="P48" s="1" t="s">
        <v>667</v>
      </c>
      <c r="Q48" s="6">
        <v>36</v>
      </c>
      <c r="R48" s="1" t="s">
        <v>58</v>
      </c>
      <c r="S48" s="1" t="s">
        <v>59</v>
      </c>
      <c r="T48" s="1" t="s">
        <v>668</v>
      </c>
      <c r="U48" s="1" t="s">
        <v>669</v>
      </c>
      <c r="W48" s="1">
        <v>6</v>
      </c>
      <c r="X48" s="1">
        <v>6</v>
      </c>
      <c r="Y48" s="1">
        <v>3</v>
      </c>
      <c r="Z48" s="7">
        <v>1</v>
      </c>
      <c r="AA48" s="7">
        <v>0</v>
      </c>
      <c r="AB48" s="5">
        <v>0</v>
      </c>
      <c r="AH48" s="1" t="s">
        <v>60</v>
      </c>
      <c r="AI48" s="1" t="s">
        <v>61</v>
      </c>
      <c r="AJ48" s="1" t="s">
        <v>1293</v>
      </c>
      <c r="AK48" s="1">
        <v>0</v>
      </c>
      <c r="AL48" s="7">
        <v>1</v>
      </c>
      <c r="AM48" s="7">
        <v>1</v>
      </c>
      <c r="AN48" s="1" t="s">
        <v>1419</v>
      </c>
      <c r="AO48" s="1" t="s">
        <v>672</v>
      </c>
      <c r="AP48" s="5" t="s">
        <v>1420</v>
      </c>
      <c r="AQ48" s="1">
        <v>1</v>
      </c>
      <c r="AR48" s="1">
        <v>0</v>
      </c>
      <c r="AS48" s="1">
        <v>0</v>
      </c>
      <c r="AT48" s="1">
        <f t="shared" si="9"/>
        <v>1</v>
      </c>
      <c r="AU48" s="1">
        <f t="shared" si="10"/>
        <v>0</v>
      </c>
      <c r="AV48" s="1">
        <f t="shared" si="11"/>
        <v>0</v>
      </c>
      <c r="AW48" s="1">
        <v>0</v>
      </c>
      <c r="AX48" s="1">
        <v>0</v>
      </c>
      <c r="AY48" s="1">
        <v>0</v>
      </c>
      <c r="AZ48" s="6">
        <v>0</v>
      </c>
      <c r="BA48" s="1" t="s">
        <v>22</v>
      </c>
      <c r="BB48" s="1" t="s">
        <v>673</v>
      </c>
      <c r="BC48" s="1">
        <v>1</v>
      </c>
      <c r="BD48" s="1" t="s">
        <v>1421</v>
      </c>
      <c r="BE48" s="1" t="s">
        <v>1422</v>
      </c>
      <c r="BF48" s="1">
        <v>1</v>
      </c>
      <c r="BG48" s="1" t="s">
        <v>670</v>
      </c>
      <c r="BH48" s="5" t="s">
        <v>671</v>
      </c>
      <c r="BI48" s="1" t="s">
        <v>674</v>
      </c>
      <c r="BJ48" s="1" t="s">
        <v>675</v>
      </c>
      <c r="BK48" s="1" t="s">
        <v>68</v>
      </c>
      <c r="BL48" s="1">
        <v>0</v>
      </c>
      <c r="BN48" s="1" t="s">
        <v>676</v>
      </c>
      <c r="BO48" s="1" t="s">
        <v>1993</v>
      </c>
      <c r="BP48" s="6">
        <v>0</v>
      </c>
      <c r="BQ48" s="1">
        <v>6</v>
      </c>
      <c r="BR48" s="1">
        <v>0</v>
      </c>
      <c r="BS48" s="8">
        <v>0</v>
      </c>
      <c r="BT48" s="8">
        <v>1</v>
      </c>
      <c r="BU48" s="9">
        <v>5</v>
      </c>
      <c r="BV48" s="9"/>
      <c r="BW48" s="9"/>
      <c r="BX48" s="9"/>
      <c r="BY48" s="9">
        <v>1</v>
      </c>
      <c r="BZ48" s="9"/>
      <c r="CA48" s="9"/>
      <c r="CB48" s="10" t="s">
        <v>1616</v>
      </c>
      <c r="CC48" s="10" t="s">
        <v>1615</v>
      </c>
      <c r="CE48" s="1" t="s">
        <v>677</v>
      </c>
    </row>
    <row r="49" spans="1:88" x14ac:dyDescent="0.2">
      <c r="A49" s="5">
        <v>1</v>
      </c>
      <c r="B49" s="1" t="s">
        <v>2060</v>
      </c>
      <c r="C49" s="1" t="s">
        <v>2061</v>
      </c>
      <c r="G49" s="1" t="s">
        <v>2352</v>
      </c>
      <c r="J49" s="1" t="s">
        <v>2353</v>
      </c>
      <c r="K49" s="1">
        <v>2012</v>
      </c>
      <c r="L49" s="1">
        <v>12</v>
      </c>
      <c r="M49" s="1">
        <v>14</v>
      </c>
      <c r="N49" s="1" t="s">
        <v>55</v>
      </c>
      <c r="O49" s="1" t="s">
        <v>678</v>
      </c>
      <c r="P49" s="1" t="s">
        <v>679</v>
      </c>
      <c r="Q49" s="6">
        <v>20</v>
      </c>
      <c r="R49" s="1" t="s">
        <v>58</v>
      </c>
      <c r="S49" s="1" t="s">
        <v>59</v>
      </c>
      <c r="T49" s="1" t="s">
        <v>683</v>
      </c>
      <c r="U49" s="1" t="s">
        <v>2101</v>
      </c>
      <c r="W49" s="1">
        <v>27</v>
      </c>
      <c r="X49" s="1">
        <v>26</v>
      </c>
      <c r="Y49" s="1">
        <v>2</v>
      </c>
      <c r="Z49" s="7">
        <v>1</v>
      </c>
      <c r="AA49" s="7">
        <v>0</v>
      </c>
      <c r="AB49" s="5">
        <v>0</v>
      </c>
      <c r="AH49" s="1" t="s">
        <v>1878</v>
      </c>
      <c r="AI49" s="1" t="s">
        <v>680</v>
      </c>
      <c r="AJ49" s="1" t="s">
        <v>1290</v>
      </c>
      <c r="AK49" s="1">
        <v>1</v>
      </c>
      <c r="AL49" s="7">
        <v>1</v>
      </c>
      <c r="AM49" s="7">
        <v>1</v>
      </c>
      <c r="AN49" s="1" t="s">
        <v>1489</v>
      </c>
      <c r="AO49" s="5" t="s">
        <v>681</v>
      </c>
      <c r="AP49" s="5" t="s">
        <v>682</v>
      </c>
      <c r="AQ49" s="1">
        <v>1</v>
      </c>
      <c r="AR49" s="1">
        <v>1</v>
      </c>
      <c r="AS49" s="1">
        <v>0</v>
      </c>
      <c r="AT49" s="1">
        <f t="shared" si="9"/>
        <v>0</v>
      </c>
      <c r="AU49" s="1">
        <f t="shared" si="10"/>
        <v>0</v>
      </c>
      <c r="AV49" s="1">
        <f t="shared" si="11"/>
        <v>0</v>
      </c>
      <c r="AW49" s="1">
        <v>1</v>
      </c>
      <c r="AX49" s="1">
        <v>0</v>
      </c>
      <c r="AY49" s="1">
        <v>0</v>
      </c>
      <c r="AZ49" s="6">
        <v>0</v>
      </c>
      <c r="BA49" s="1" t="s">
        <v>194</v>
      </c>
      <c r="BB49" s="1" t="s">
        <v>685</v>
      </c>
      <c r="BC49" s="1">
        <v>0</v>
      </c>
      <c r="BD49" s="1" t="s">
        <v>1738</v>
      </c>
      <c r="BE49" s="1" t="s">
        <v>1739</v>
      </c>
      <c r="BF49" s="1">
        <v>1</v>
      </c>
      <c r="BG49" s="1" t="s">
        <v>684</v>
      </c>
      <c r="BH49" s="5">
        <v>1</v>
      </c>
      <c r="BI49" s="1" t="s">
        <v>1813</v>
      </c>
      <c r="BJ49" s="1" t="s">
        <v>1814</v>
      </c>
      <c r="BK49" s="1" t="s">
        <v>68</v>
      </c>
      <c r="BL49" s="1">
        <v>0</v>
      </c>
      <c r="BN49" s="1" t="s">
        <v>1930</v>
      </c>
      <c r="BO49" s="1" t="s">
        <v>2022</v>
      </c>
      <c r="BP49" s="6">
        <v>2</v>
      </c>
      <c r="BQ49" s="1">
        <v>9</v>
      </c>
      <c r="BR49" s="1">
        <v>18</v>
      </c>
      <c r="BS49" s="8">
        <v>0.66666666666666663</v>
      </c>
      <c r="BT49" s="8">
        <v>0.33333333333333331</v>
      </c>
      <c r="BU49" s="9">
        <v>25</v>
      </c>
      <c r="BV49" s="9">
        <v>1</v>
      </c>
      <c r="BW49" s="9"/>
      <c r="BX49" s="9">
        <v>1</v>
      </c>
      <c r="BY49" s="9"/>
      <c r="BZ49" s="9"/>
      <c r="CA49" s="9"/>
      <c r="CB49" s="10" t="s">
        <v>1742</v>
      </c>
      <c r="CC49" s="10" t="s">
        <v>1617</v>
      </c>
      <c r="CE49" s="1" t="s">
        <v>686</v>
      </c>
    </row>
    <row r="50" spans="1:88" x14ac:dyDescent="0.2">
      <c r="A50" s="5" t="s">
        <v>125</v>
      </c>
      <c r="K50" s="1">
        <v>2013</v>
      </c>
      <c r="L50" s="1">
        <v>5</v>
      </c>
      <c r="M50" s="1">
        <v>4</v>
      </c>
      <c r="N50" s="1" t="s">
        <v>687</v>
      </c>
      <c r="O50" s="1" t="s">
        <v>688</v>
      </c>
      <c r="P50" s="1" t="s">
        <v>125</v>
      </c>
      <c r="Q50" s="6" t="s">
        <v>125</v>
      </c>
      <c r="R50" s="1" t="s">
        <v>125</v>
      </c>
      <c r="S50" s="1" t="s">
        <v>125</v>
      </c>
      <c r="T50" s="1" t="s">
        <v>690</v>
      </c>
      <c r="U50" s="1" t="s">
        <v>691</v>
      </c>
      <c r="W50" s="1">
        <v>4</v>
      </c>
      <c r="X50" s="1">
        <v>4</v>
      </c>
      <c r="Y50" s="1">
        <v>6</v>
      </c>
      <c r="Z50" s="7">
        <v>0</v>
      </c>
      <c r="AA50" s="7">
        <v>0</v>
      </c>
      <c r="AB50" s="5" t="s">
        <v>1441</v>
      </c>
      <c r="AH50" s="1" t="s">
        <v>60</v>
      </c>
      <c r="AI50" s="1" t="s">
        <v>61</v>
      </c>
      <c r="AJ50" s="1" t="s">
        <v>1293</v>
      </c>
      <c r="AK50" s="1">
        <v>1</v>
      </c>
      <c r="AL50" s="7" t="s">
        <v>125</v>
      </c>
      <c r="AM50" s="7" t="s">
        <v>125</v>
      </c>
      <c r="AN50" s="1" t="s">
        <v>178</v>
      </c>
      <c r="AO50" s="5" t="s">
        <v>689</v>
      </c>
      <c r="AP50" s="5" t="s">
        <v>689</v>
      </c>
      <c r="AQ50" s="1">
        <v>1</v>
      </c>
      <c r="AR50" s="1">
        <v>0</v>
      </c>
      <c r="AS50" s="1">
        <v>0</v>
      </c>
      <c r="AT50" s="1">
        <f t="shared" si="9"/>
        <v>1</v>
      </c>
      <c r="AU50" s="1">
        <f t="shared" si="10"/>
        <v>0</v>
      </c>
      <c r="AV50" s="1">
        <f t="shared" si="11"/>
        <v>0</v>
      </c>
      <c r="AW50" s="1">
        <v>0</v>
      </c>
      <c r="AX50" s="1">
        <v>0</v>
      </c>
      <c r="AY50" s="1">
        <v>0</v>
      </c>
      <c r="AZ50" s="6">
        <v>0</v>
      </c>
      <c r="BA50" s="1" t="s">
        <v>689</v>
      </c>
      <c r="BB50" s="1" t="s">
        <v>689</v>
      </c>
      <c r="BC50" s="1" t="s">
        <v>2407</v>
      </c>
      <c r="BD50" s="1" t="s">
        <v>238</v>
      </c>
      <c r="BF50" s="1">
        <v>0</v>
      </c>
      <c r="BG50" s="1" t="s">
        <v>1899</v>
      </c>
      <c r="BH50" s="1" t="s">
        <v>125</v>
      </c>
      <c r="BI50" s="1" t="s">
        <v>1189</v>
      </c>
      <c r="BK50" s="1" t="s">
        <v>68</v>
      </c>
      <c r="BL50" s="1">
        <v>0</v>
      </c>
      <c r="BN50" s="1" t="s">
        <v>184</v>
      </c>
      <c r="BP50" s="6" t="s">
        <v>125</v>
      </c>
      <c r="BQ50" s="1">
        <v>2</v>
      </c>
      <c r="BR50" s="1">
        <v>2</v>
      </c>
      <c r="BS50" s="8">
        <v>0.5</v>
      </c>
      <c r="BT50" s="8">
        <v>0.5</v>
      </c>
      <c r="BU50" s="9"/>
      <c r="BV50" s="9"/>
      <c r="BW50" s="9">
        <v>4</v>
      </c>
      <c r="BX50" s="9"/>
      <c r="BY50" s="9"/>
      <c r="BZ50" s="9"/>
      <c r="CA50" s="9"/>
      <c r="CB50" s="10" t="s">
        <v>692</v>
      </c>
      <c r="CC50" s="10" t="s">
        <v>1445</v>
      </c>
      <c r="CE50" s="1" t="s">
        <v>692</v>
      </c>
    </row>
    <row r="51" spans="1:88" x14ac:dyDescent="0.2">
      <c r="A51" s="5" t="s">
        <v>2089</v>
      </c>
      <c r="B51" s="1" t="s">
        <v>1997</v>
      </c>
      <c r="C51" s="1" t="s">
        <v>1996</v>
      </c>
      <c r="H51" s="1" t="s">
        <v>2351</v>
      </c>
      <c r="J51" s="1" t="s">
        <v>2360</v>
      </c>
      <c r="K51" s="1">
        <v>2013</v>
      </c>
      <c r="L51" s="1">
        <v>9</v>
      </c>
      <c r="M51" s="1">
        <v>16</v>
      </c>
      <c r="N51" s="1" t="s">
        <v>693</v>
      </c>
      <c r="O51" s="1" t="s">
        <v>352</v>
      </c>
      <c r="P51" s="1" t="s">
        <v>694</v>
      </c>
      <c r="Q51" s="6">
        <v>34</v>
      </c>
      <c r="R51" s="1" t="s">
        <v>206</v>
      </c>
      <c r="S51" s="1" t="s">
        <v>59</v>
      </c>
      <c r="T51" s="1" t="s">
        <v>700</v>
      </c>
      <c r="U51" s="1" t="s">
        <v>701</v>
      </c>
      <c r="W51" s="1">
        <v>12</v>
      </c>
      <c r="X51" s="1">
        <v>12</v>
      </c>
      <c r="Y51" s="1">
        <v>8</v>
      </c>
      <c r="Z51" s="7">
        <v>0</v>
      </c>
      <c r="AA51" s="7">
        <v>1</v>
      </c>
      <c r="AB51" s="5">
        <v>0</v>
      </c>
      <c r="AH51" s="1" t="s">
        <v>695</v>
      </c>
      <c r="AI51" s="1" t="s">
        <v>696</v>
      </c>
      <c r="AJ51" s="1" t="s">
        <v>1311</v>
      </c>
      <c r="AK51" s="1">
        <v>1</v>
      </c>
      <c r="AL51" s="7" t="s">
        <v>125</v>
      </c>
      <c r="AM51" s="7" t="s">
        <v>125</v>
      </c>
      <c r="AN51" s="1" t="s">
        <v>697</v>
      </c>
      <c r="AO51" s="5" t="s">
        <v>698</v>
      </c>
      <c r="AP51" s="5" t="s">
        <v>699</v>
      </c>
      <c r="AQ51" s="1">
        <v>1</v>
      </c>
      <c r="AR51" s="1">
        <v>0</v>
      </c>
      <c r="AS51" s="1">
        <v>1</v>
      </c>
      <c r="AT51" s="1">
        <f t="shared" si="9"/>
        <v>0</v>
      </c>
      <c r="AU51" s="1">
        <f t="shared" si="10"/>
        <v>0</v>
      </c>
      <c r="AV51" s="1">
        <f t="shared" si="11"/>
        <v>0</v>
      </c>
      <c r="AW51" s="1">
        <v>0</v>
      </c>
      <c r="AX51" s="1">
        <v>1</v>
      </c>
      <c r="AY51" s="1">
        <v>0</v>
      </c>
      <c r="AZ51" s="6">
        <v>0</v>
      </c>
      <c r="BA51" s="1" t="s">
        <v>360</v>
      </c>
      <c r="BB51" s="1" t="s">
        <v>703</v>
      </c>
      <c r="BC51" s="1">
        <v>1</v>
      </c>
      <c r="BD51" s="1" t="s">
        <v>706</v>
      </c>
      <c r="BE51" s="1" t="s">
        <v>707</v>
      </c>
      <c r="BF51" s="1">
        <v>1</v>
      </c>
      <c r="BG51" s="1" t="s">
        <v>702</v>
      </c>
      <c r="BH51" s="5">
        <v>1</v>
      </c>
      <c r="BI51" s="1" t="s">
        <v>708</v>
      </c>
      <c r="BJ51" s="1" t="s">
        <v>709</v>
      </c>
      <c r="BK51" s="1" t="s">
        <v>704</v>
      </c>
      <c r="BL51" s="1">
        <v>1</v>
      </c>
      <c r="BM51" s="1" t="s">
        <v>705</v>
      </c>
      <c r="BN51" s="1" t="s">
        <v>1995</v>
      </c>
      <c r="BO51" s="1" t="s">
        <v>1994</v>
      </c>
      <c r="BP51" s="6">
        <v>0</v>
      </c>
      <c r="BQ51" s="1">
        <v>9</v>
      </c>
      <c r="BR51" s="1">
        <v>3</v>
      </c>
      <c r="BS51" s="8">
        <v>0.25</v>
      </c>
      <c r="BT51" s="8">
        <v>0.75</v>
      </c>
      <c r="BU51" s="9">
        <v>9</v>
      </c>
      <c r="BV51" s="9">
        <v>2</v>
      </c>
      <c r="BW51" s="9"/>
      <c r="BX51" s="9">
        <v>1</v>
      </c>
      <c r="BY51" s="9"/>
      <c r="BZ51" s="9"/>
      <c r="CA51" s="9"/>
      <c r="CB51" s="10" t="s">
        <v>1619</v>
      </c>
      <c r="CC51" s="10" t="s">
        <v>1618</v>
      </c>
      <c r="CE51" s="1" t="s">
        <v>710</v>
      </c>
    </row>
    <row r="52" spans="1:88" x14ac:dyDescent="0.2">
      <c r="A52" s="5" t="s">
        <v>125</v>
      </c>
      <c r="H52" s="1" t="s">
        <v>2349</v>
      </c>
      <c r="J52" s="1" t="s">
        <v>2350</v>
      </c>
      <c r="K52" s="1">
        <v>2014</v>
      </c>
      <c r="L52" s="1">
        <v>2</v>
      </c>
      <c r="M52" s="1">
        <v>20</v>
      </c>
      <c r="N52" s="1" t="s">
        <v>337</v>
      </c>
      <c r="O52" s="1" t="s">
        <v>1938</v>
      </c>
      <c r="P52" s="1" t="s">
        <v>711</v>
      </c>
      <c r="Q52" s="6">
        <v>44</v>
      </c>
      <c r="R52" s="1" t="s">
        <v>324</v>
      </c>
      <c r="S52" s="1" t="s">
        <v>340</v>
      </c>
      <c r="T52" s="1" t="s">
        <v>712</v>
      </c>
      <c r="U52" s="1" t="s">
        <v>713</v>
      </c>
      <c r="W52" s="1">
        <v>4</v>
      </c>
      <c r="X52" s="1">
        <v>4</v>
      </c>
      <c r="Y52" s="1">
        <v>2</v>
      </c>
      <c r="Z52" s="7">
        <v>0</v>
      </c>
      <c r="AA52" s="7">
        <v>0</v>
      </c>
      <c r="AB52" s="5">
        <v>0</v>
      </c>
      <c r="AH52" s="1" t="s">
        <v>60</v>
      </c>
      <c r="AI52" s="1" t="s">
        <v>61</v>
      </c>
      <c r="AJ52" s="1" t="s">
        <v>1293</v>
      </c>
      <c r="AK52" s="1">
        <v>1</v>
      </c>
      <c r="AL52" s="7" t="s">
        <v>125</v>
      </c>
      <c r="AM52" s="7" t="s">
        <v>125</v>
      </c>
      <c r="AN52" s="1" t="s">
        <v>178</v>
      </c>
      <c r="AO52" s="5" t="s">
        <v>1344</v>
      </c>
      <c r="AP52" s="5" t="s">
        <v>1344</v>
      </c>
      <c r="AQ52" s="1">
        <v>1</v>
      </c>
      <c r="AR52" s="1">
        <v>0</v>
      </c>
      <c r="AS52" s="1">
        <v>0</v>
      </c>
      <c r="AT52" s="1">
        <f t="shared" si="9"/>
        <v>1</v>
      </c>
      <c r="AU52" s="1">
        <f t="shared" si="10"/>
        <v>0</v>
      </c>
      <c r="AV52" s="1">
        <f t="shared" si="11"/>
        <v>0</v>
      </c>
      <c r="AW52" s="1">
        <v>0</v>
      </c>
      <c r="AX52" s="1">
        <v>0</v>
      </c>
      <c r="AY52" s="1">
        <v>0</v>
      </c>
      <c r="AZ52" s="6">
        <v>0</v>
      </c>
      <c r="BA52" s="1" t="s">
        <v>22</v>
      </c>
      <c r="BB52" s="1" t="s">
        <v>1398</v>
      </c>
      <c r="BC52" s="1" t="s">
        <v>2407</v>
      </c>
      <c r="BD52" s="1" t="s">
        <v>238</v>
      </c>
      <c r="BF52" s="1">
        <v>0</v>
      </c>
      <c r="BG52" s="1" t="s">
        <v>1899</v>
      </c>
      <c r="BH52" s="5">
        <v>0</v>
      </c>
      <c r="BI52" s="1" t="s">
        <v>1189</v>
      </c>
      <c r="BK52" s="1" t="s">
        <v>68</v>
      </c>
      <c r="BL52" s="1">
        <v>0</v>
      </c>
      <c r="BN52" s="1" t="s">
        <v>184</v>
      </c>
      <c r="BP52" s="6" t="s">
        <v>125</v>
      </c>
      <c r="BQ52" s="1">
        <v>2</v>
      </c>
      <c r="BR52" s="1">
        <v>2</v>
      </c>
      <c r="BS52" s="8">
        <v>0.5</v>
      </c>
      <c r="BT52" s="8">
        <v>0.5</v>
      </c>
      <c r="BU52" s="9"/>
      <c r="BV52" s="9"/>
      <c r="BW52" s="9"/>
      <c r="BX52" s="9"/>
      <c r="BY52" s="9"/>
      <c r="BZ52" s="9">
        <v>4</v>
      </c>
      <c r="CA52" s="9"/>
      <c r="CB52" s="10" t="s">
        <v>1620</v>
      </c>
      <c r="CC52" s="10" t="s">
        <v>1621</v>
      </c>
      <c r="CE52" s="1" t="s">
        <v>714</v>
      </c>
    </row>
    <row r="53" spans="1:88" x14ac:dyDescent="0.2">
      <c r="A53" s="5">
        <v>0</v>
      </c>
      <c r="C53" s="1" t="s">
        <v>2185</v>
      </c>
      <c r="D53" s="1">
        <v>1</v>
      </c>
      <c r="E53" s="1" t="s">
        <v>1973</v>
      </c>
      <c r="F53" s="1" t="s">
        <v>1972</v>
      </c>
      <c r="G53" s="1" t="s">
        <v>2347</v>
      </c>
      <c r="J53" s="1" t="s">
        <v>2348</v>
      </c>
      <c r="K53" s="1">
        <v>2014</v>
      </c>
      <c r="L53" s="1">
        <v>10</v>
      </c>
      <c r="M53" s="1">
        <v>24</v>
      </c>
      <c r="N53" s="1" t="s">
        <v>352</v>
      </c>
      <c r="O53" s="1" t="s">
        <v>715</v>
      </c>
      <c r="P53" s="1" t="s">
        <v>716</v>
      </c>
      <c r="Q53" s="6">
        <v>15</v>
      </c>
      <c r="R53" s="1" t="s">
        <v>324</v>
      </c>
      <c r="S53" s="1" t="s">
        <v>59</v>
      </c>
      <c r="T53" s="1" t="s">
        <v>1356</v>
      </c>
      <c r="U53" s="1" t="s">
        <v>1357</v>
      </c>
      <c r="V53" s="1" t="s">
        <v>719</v>
      </c>
      <c r="W53" s="1">
        <v>4</v>
      </c>
      <c r="X53" s="1">
        <v>4</v>
      </c>
      <c r="Y53" s="1">
        <v>1</v>
      </c>
      <c r="Z53" s="7">
        <v>1</v>
      </c>
      <c r="AA53" s="7">
        <v>0</v>
      </c>
      <c r="AB53" s="5">
        <v>0</v>
      </c>
      <c r="AH53" s="13" t="s">
        <v>1860</v>
      </c>
      <c r="AI53" s="1" t="s">
        <v>61</v>
      </c>
      <c r="AJ53" s="1" t="s">
        <v>1861</v>
      </c>
      <c r="AK53" s="1">
        <v>0</v>
      </c>
      <c r="AL53" s="7">
        <v>1</v>
      </c>
      <c r="AM53" s="7" t="s">
        <v>125</v>
      </c>
      <c r="AN53" s="1" t="s">
        <v>717</v>
      </c>
      <c r="AO53" s="5" t="s">
        <v>718</v>
      </c>
      <c r="AP53" s="5" t="s">
        <v>718</v>
      </c>
      <c r="AQ53" s="1">
        <v>1</v>
      </c>
      <c r="AR53" s="1">
        <v>0</v>
      </c>
      <c r="AS53" s="1">
        <v>0</v>
      </c>
      <c r="AT53" s="1">
        <f t="shared" si="9"/>
        <v>1</v>
      </c>
      <c r="AU53" s="1">
        <f t="shared" si="10"/>
        <v>0</v>
      </c>
      <c r="AV53" s="1">
        <f t="shared" si="11"/>
        <v>0</v>
      </c>
      <c r="AW53" s="1">
        <v>0</v>
      </c>
      <c r="AX53" s="1">
        <v>0</v>
      </c>
      <c r="AY53" s="1">
        <v>0</v>
      </c>
      <c r="AZ53" s="6">
        <v>0</v>
      </c>
      <c r="BA53" s="1" t="s">
        <v>22</v>
      </c>
      <c r="BB53" s="1" t="s">
        <v>720</v>
      </c>
      <c r="BC53" s="1">
        <v>0</v>
      </c>
      <c r="BD53" s="1" t="s">
        <v>2413</v>
      </c>
      <c r="BE53" s="1" t="s">
        <v>721</v>
      </c>
      <c r="BF53" s="1" t="s">
        <v>1495</v>
      </c>
      <c r="BG53" s="1" t="s">
        <v>1816</v>
      </c>
      <c r="BH53" s="5">
        <v>0</v>
      </c>
      <c r="BI53" s="1" t="s">
        <v>1817</v>
      </c>
      <c r="BJ53" s="1" t="s">
        <v>1815</v>
      </c>
      <c r="BK53" s="1" t="s">
        <v>68</v>
      </c>
      <c r="BL53" s="1">
        <v>0</v>
      </c>
      <c r="BN53" s="1" t="s">
        <v>1859</v>
      </c>
      <c r="BO53" s="1" t="s">
        <v>1695</v>
      </c>
      <c r="BP53" s="6">
        <v>0</v>
      </c>
      <c r="BQ53" s="1">
        <v>1</v>
      </c>
      <c r="BR53" s="1">
        <v>3</v>
      </c>
      <c r="BS53" s="8">
        <v>0.75</v>
      </c>
      <c r="BT53" s="8">
        <v>0.25</v>
      </c>
      <c r="BU53" s="9"/>
      <c r="BV53" s="9"/>
      <c r="BW53" s="9">
        <v>2</v>
      </c>
      <c r="BX53" s="9"/>
      <c r="BY53" s="9"/>
      <c r="BZ53" s="9">
        <v>2</v>
      </c>
      <c r="CA53" s="9"/>
      <c r="CB53" s="10" t="s">
        <v>1622</v>
      </c>
      <c r="CC53" s="10" t="s">
        <v>1623</v>
      </c>
      <c r="CD53" s="1" t="s">
        <v>1694</v>
      </c>
      <c r="CE53" s="1" t="s">
        <v>722</v>
      </c>
      <c r="CF53" s="1" t="s">
        <v>723</v>
      </c>
      <c r="CG53" s="1" t="s">
        <v>724</v>
      </c>
      <c r="CH53" s="1" t="s">
        <v>725</v>
      </c>
      <c r="CI53" s="1" t="s">
        <v>726</v>
      </c>
      <c r="CJ53" s="1" t="s">
        <v>727</v>
      </c>
    </row>
    <row r="54" spans="1:88" x14ac:dyDescent="0.2">
      <c r="A54" s="5">
        <v>1</v>
      </c>
      <c r="B54" s="1" t="s">
        <v>2066</v>
      </c>
      <c r="C54" s="1" t="s">
        <v>2068</v>
      </c>
      <c r="G54" s="1" t="s">
        <v>2345</v>
      </c>
      <c r="J54" s="1" t="s">
        <v>2346</v>
      </c>
      <c r="K54" s="1">
        <v>2015</v>
      </c>
      <c r="L54" s="1">
        <v>6</v>
      </c>
      <c r="M54" s="1">
        <v>17</v>
      </c>
      <c r="N54" s="1" t="s">
        <v>728</v>
      </c>
      <c r="O54" s="1" t="s">
        <v>729</v>
      </c>
      <c r="P54" s="1" t="s">
        <v>730</v>
      </c>
      <c r="Q54" s="6">
        <v>21</v>
      </c>
      <c r="R54" s="1" t="s">
        <v>58</v>
      </c>
      <c r="S54" s="1" t="s">
        <v>59</v>
      </c>
      <c r="T54" s="1" t="s">
        <v>1362</v>
      </c>
      <c r="U54" s="1" t="s">
        <v>737</v>
      </c>
      <c r="V54" s="1" t="s">
        <v>736</v>
      </c>
      <c r="W54" s="1">
        <v>9</v>
      </c>
      <c r="X54" s="1">
        <v>9</v>
      </c>
      <c r="Y54" s="1">
        <v>1</v>
      </c>
      <c r="Z54" s="7">
        <v>0</v>
      </c>
      <c r="AA54" s="7">
        <v>0</v>
      </c>
      <c r="AB54" s="5" t="s">
        <v>1886</v>
      </c>
      <c r="AC54" s="7">
        <v>1</v>
      </c>
      <c r="AD54" s="1" t="s">
        <v>1378</v>
      </c>
      <c r="AE54" s="1" t="s">
        <v>1339</v>
      </c>
      <c r="AH54" s="1" t="s">
        <v>731</v>
      </c>
      <c r="AI54" s="1" t="s">
        <v>732</v>
      </c>
      <c r="AJ54" s="1" t="s">
        <v>1291</v>
      </c>
      <c r="AK54" s="1">
        <v>0</v>
      </c>
      <c r="AL54" s="7">
        <v>1</v>
      </c>
      <c r="AM54" s="7">
        <v>0</v>
      </c>
      <c r="AN54" s="1" t="s">
        <v>733</v>
      </c>
      <c r="AO54" s="5" t="s">
        <v>734</v>
      </c>
      <c r="AP54" s="5" t="s">
        <v>735</v>
      </c>
      <c r="AQ54" s="1">
        <v>1</v>
      </c>
      <c r="AR54" s="1">
        <v>0</v>
      </c>
      <c r="AS54" s="1">
        <v>0</v>
      </c>
      <c r="AT54" s="1">
        <f t="shared" si="9"/>
        <v>1</v>
      </c>
      <c r="AU54" s="1">
        <f t="shared" si="10"/>
        <v>0</v>
      </c>
      <c r="AV54" s="1">
        <f t="shared" si="11"/>
        <v>0</v>
      </c>
      <c r="AW54" s="1">
        <v>0</v>
      </c>
      <c r="AX54" s="1">
        <v>0</v>
      </c>
      <c r="AY54" s="1">
        <v>0</v>
      </c>
      <c r="AZ54" s="6">
        <v>0</v>
      </c>
      <c r="BA54" s="1" t="s">
        <v>22</v>
      </c>
      <c r="BB54" s="1" t="s">
        <v>1736</v>
      </c>
      <c r="BC54" s="1" t="s">
        <v>2430</v>
      </c>
      <c r="BD54" s="1" t="s">
        <v>739</v>
      </c>
      <c r="BE54" s="1" t="s">
        <v>1737</v>
      </c>
      <c r="BF54" s="1" t="s">
        <v>1837</v>
      </c>
      <c r="BG54" s="1" t="s">
        <v>738</v>
      </c>
      <c r="BH54" s="5">
        <v>1</v>
      </c>
      <c r="BI54" s="1" t="s">
        <v>1790</v>
      </c>
      <c r="BJ54" s="1" t="s">
        <v>1791</v>
      </c>
      <c r="BK54" s="1" t="s">
        <v>68</v>
      </c>
      <c r="BL54" s="1">
        <v>0</v>
      </c>
      <c r="BN54" s="1" t="s">
        <v>740</v>
      </c>
      <c r="BO54" s="1" t="s">
        <v>741</v>
      </c>
      <c r="BP54" s="6" t="s">
        <v>1934</v>
      </c>
      <c r="BQ54" s="1">
        <v>3</v>
      </c>
      <c r="BR54" s="1">
        <v>6</v>
      </c>
      <c r="BS54" s="8">
        <v>0.66666666666666663</v>
      </c>
      <c r="BT54" s="8">
        <v>0.33333333333333331</v>
      </c>
      <c r="BU54" s="9"/>
      <c r="BV54" s="9">
        <v>9</v>
      </c>
      <c r="BW54" s="9"/>
      <c r="BX54" s="6"/>
      <c r="BY54" s="6"/>
      <c r="BZ54" s="6"/>
      <c r="CA54" s="9"/>
      <c r="CB54" s="10" t="s">
        <v>1754</v>
      </c>
      <c r="CC54" s="10" t="s">
        <v>1906</v>
      </c>
      <c r="CE54" s="1" t="s">
        <v>742</v>
      </c>
      <c r="CF54" s="1" t="s">
        <v>743</v>
      </c>
    </row>
    <row r="55" spans="1:88" x14ac:dyDescent="0.2">
      <c r="A55" s="5">
        <v>0</v>
      </c>
      <c r="C55" s="1" t="s">
        <v>1998</v>
      </c>
      <c r="I55" s="1" t="s">
        <v>2343</v>
      </c>
      <c r="J55" s="1" t="s">
        <v>2344</v>
      </c>
      <c r="K55" s="1">
        <v>2015</v>
      </c>
      <c r="L55" s="1">
        <v>7</v>
      </c>
      <c r="M55" s="1">
        <v>16</v>
      </c>
      <c r="N55" s="1" t="s">
        <v>744</v>
      </c>
      <c r="O55" s="1" t="s">
        <v>745</v>
      </c>
      <c r="P55" s="1" t="s">
        <v>746</v>
      </c>
      <c r="Q55" s="6">
        <v>24</v>
      </c>
      <c r="R55" s="1" t="s">
        <v>511</v>
      </c>
      <c r="S55" s="1" t="s">
        <v>59</v>
      </c>
      <c r="T55" s="1" t="s">
        <v>750</v>
      </c>
      <c r="U55" s="1" t="s">
        <v>752</v>
      </c>
      <c r="V55" s="1" t="s">
        <v>751</v>
      </c>
      <c r="W55" s="1">
        <v>5</v>
      </c>
      <c r="X55" s="1">
        <v>5</v>
      </c>
      <c r="Y55" s="1">
        <v>3</v>
      </c>
      <c r="Z55" s="7">
        <v>0</v>
      </c>
      <c r="AA55" s="7">
        <v>1</v>
      </c>
      <c r="AB55" s="5" t="s">
        <v>1888</v>
      </c>
      <c r="AH55" s="1" t="s">
        <v>391</v>
      </c>
      <c r="AI55" s="1" t="s">
        <v>747</v>
      </c>
      <c r="AJ55" s="1" t="s">
        <v>1312</v>
      </c>
      <c r="AK55" s="1">
        <v>1</v>
      </c>
      <c r="AL55" s="7">
        <v>1</v>
      </c>
      <c r="AM55" s="7">
        <v>1</v>
      </c>
      <c r="AN55" s="1" t="s">
        <v>748</v>
      </c>
      <c r="AO55" s="5" t="s">
        <v>749</v>
      </c>
      <c r="AP55" s="5" t="s">
        <v>749</v>
      </c>
      <c r="AQ55" s="1">
        <v>1</v>
      </c>
      <c r="AR55" s="1">
        <v>1</v>
      </c>
      <c r="AS55" s="1">
        <v>1</v>
      </c>
      <c r="AT55" s="1">
        <f t="shared" si="9"/>
        <v>0</v>
      </c>
      <c r="AU55" s="1">
        <f t="shared" si="10"/>
        <v>0</v>
      </c>
      <c r="AV55" s="1">
        <f t="shared" si="11"/>
        <v>0</v>
      </c>
      <c r="AW55" s="1">
        <v>0</v>
      </c>
      <c r="AX55" s="1">
        <v>0</v>
      </c>
      <c r="AY55" s="1">
        <v>1</v>
      </c>
      <c r="AZ55" s="6">
        <v>0</v>
      </c>
      <c r="BA55" s="1" t="s">
        <v>194</v>
      </c>
      <c r="BB55" s="1" t="s">
        <v>754</v>
      </c>
      <c r="BC55" s="1" t="s">
        <v>2416</v>
      </c>
      <c r="BD55" s="1" t="s">
        <v>2414</v>
      </c>
      <c r="BE55" s="1" t="s">
        <v>2415</v>
      </c>
      <c r="BF55" s="1">
        <v>1</v>
      </c>
      <c r="BG55" s="1" t="s">
        <v>753</v>
      </c>
      <c r="BH55" s="5">
        <v>1</v>
      </c>
      <c r="BI55" s="1" t="s">
        <v>755</v>
      </c>
      <c r="BJ55" s="1" t="s">
        <v>756</v>
      </c>
      <c r="BK55" s="1" t="s">
        <v>68</v>
      </c>
      <c r="BL55" s="1">
        <v>0</v>
      </c>
      <c r="BN55" s="1" t="s">
        <v>757</v>
      </c>
      <c r="BO55" s="1" t="s">
        <v>1696</v>
      </c>
      <c r="BP55" s="6">
        <v>0</v>
      </c>
      <c r="BQ55" s="1">
        <v>5</v>
      </c>
      <c r="BR55" s="1">
        <v>0</v>
      </c>
      <c r="BS55" s="8">
        <v>0</v>
      </c>
      <c r="BT55" s="8">
        <v>1</v>
      </c>
      <c r="BU55" s="9">
        <v>5</v>
      </c>
      <c r="BV55" s="9"/>
      <c r="BW55" s="9"/>
      <c r="BX55" s="9"/>
      <c r="BY55" s="9"/>
      <c r="BZ55" s="9"/>
      <c r="CA55" s="9"/>
      <c r="CB55" s="10" t="s">
        <v>1625</v>
      </c>
      <c r="CC55" s="10" t="s">
        <v>1624</v>
      </c>
      <c r="CE55" s="1" t="s">
        <v>758</v>
      </c>
      <c r="CF55" s="1" t="s">
        <v>759</v>
      </c>
    </row>
    <row r="56" spans="1:88" x14ac:dyDescent="0.2">
      <c r="A56" s="5">
        <v>1</v>
      </c>
      <c r="B56" s="1" t="s">
        <v>2023</v>
      </c>
      <c r="C56" s="1" t="s">
        <v>2024</v>
      </c>
      <c r="K56" s="1">
        <v>2015</v>
      </c>
      <c r="L56" s="1">
        <v>10</v>
      </c>
      <c r="M56" s="1">
        <v>1</v>
      </c>
      <c r="N56" s="1" t="s">
        <v>760</v>
      </c>
      <c r="O56" s="1" t="s">
        <v>761</v>
      </c>
      <c r="P56" s="1" t="s">
        <v>762</v>
      </c>
      <c r="Q56" s="6">
        <v>26</v>
      </c>
      <c r="R56" s="1" t="s">
        <v>206</v>
      </c>
      <c r="S56" s="1" t="s">
        <v>59</v>
      </c>
      <c r="T56" s="1" t="s">
        <v>766</v>
      </c>
      <c r="U56" s="1" t="s">
        <v>767</v>
      </c>
      <c r="W56" s="1">
        <v>9</v>
      </c>
      <c r="X56" s="1">
        <v>9</v>
      </c>
      <c r="Y56" s="1">
        <v>9</v>
      </c>
      <c r="Z56" s="7">
        <v>1</v>
      </c>
      <c r="AA56" s="7">
        <v>0</v>
      </c>
      <c r="AB56" s="5">
        <v>0</v>
      </c>
      <c r="AC56" s="7">
        <v>1</v>
      </c>
      <c r="AD56" s="1" t="s">
        <v>1366</v>
      </c>
      <c r="AE56" s="1" t="s">
        <v>763</v>
      </c>
      <c r="AH56" s="1" t="s">
        <v>764</v>
      </c>
      <c r="AI56" s="1" t="s">
        <v>1891</v>
      </c>
      <c r="AJ56" s="1" t="s">
        <v>1313</v>
      </c>
      <c r="AK56" s="1">
        <v>1</v>
      </c>
      <c r="AL56" s="7">
        <v>1</v>
      </c>
      <c r="AM56" s="7">
        <v>1</v>
      </c>
      <c r="AN56" s="1" t="s">
        <v>1393</v>
      </c>
      <c r="AO56" s="5" t="s">
        <v>1432</v>
      </c>
      <c r="AP56" s="5" t="s">
        <v>765</v>
      </c>
      <c r="AQ56" s="1">
        <v>1</v>
      </c>
      <c r="AR56" s="1">
        <v>0</v>
      </c>
      <c r="AS56" s="1">
        <v>0</v>
      </c>
      <c r="AT56" s="1">
        <f t="shared" si="9"/>
        <v>1</v>
      </c>
      <c r="AU56" s="1">
        <f t="shared" si="10"/>
        <v>0</v>
      </c>
      <c r="AV56" s="1">
        <f t="shared" si="11"/>
        <v>0</v>
      </c>
      <c r="AW56" s="1">
        <v>0</v>
      </c>
      <c r="AX56" s="1">
        <v>0</v>
      </c>
      <c r="AY56" s="1">
        <v>0</v>
      </c>
      <c r="AZ56" s="6">
        <v>0</v>
      </c>
      <c r="BA56" s="1" t="s">
        <v>90</v>
      </c>
      <c r="BB56" s="1" t="s">
        <v>768</v>
      </c>
      <c r="BC56" s="1">
        <v>1</v>
      </c>
      <c r="BD56" s="1" t="s">
        <v>1716</v>
      </c>
      <c r="BE56" s="1" t="s">
        <v>1717</v>
      </c>
      <c r="BF56" s="1">
        <v>1</v>
      </c>
      <c r="BG56" s="1" t="s">
        <v>1714</v>
      </c>
      <c r="BH56" s="5">
        <v>1</v>
      </c>
      <c r="BI56" s="1" t="s">
        <v>771</v>
      </c>
      <c r="BJ56" s="1" t="s">
        <v>1715</v>
      </c>
      <c r="BK56" s="1" t="s">
        <v>769</v>
      </c>
      <c r="BL56" s="1">
        <v>0</v>
      </c>
      <c r="BM56" s="1" t="s">
        <v>770</v>
      </c>
      <c r="BN56" s="1" t="s">
        <v>1697</v>
      </c>
      <c r="BO56" s="1" t="s">
        <v>1698</v>
      </c>
      <c r="BP56" s="6">
        <v>2</v>
      </c>
      <c r="BQ56" s="1">
        <v>5</v>
      </c>
      <c r="BR56" s="1">
        <v>4</v>
      </c>
      <c r="BS56" s="8">
        <v>0.44444444444444442</v>
      </c>
      <c r="BT56" s="8">
        <v>0.55555555555555558</v>
      </c>
      <c r="BU56" s="9">
        <v>8</v>
      </c>
      <c r="BV56" s="9"/>
      <c r="BW56" s="9">
        <v>1</v>
      </c>
      <c r="BX56" s="9"/>
      <c r="BY56" s="9"/>
      <c r="BZ56" s="9"/>
      <c r="CA56" s="9"/>
      <c r="CB56" s="10" t="s">
        <v>1599</v>
      </c>
      <c r="CC56" s="10" t="s">
        <v>1626</v>
      </c>
      <c r="CE56" s="1" t="s">
        <v>772</v>
      </c>
      <c r="CF56" s="1" t="s">
        <v>773</v>
      </c>
      <c r="CG56" s="1" t="s">
        <v>1336</v>
      </c>
    </row>
    <row r="57" spans="1:88" x14ac:dyDescent="0.2">
      <c r="A57" s="5" t="s">
        <v>2090</v>
      </c>
      <c r="B57" s="1" t="s">
        <v>2000</v>
      </c>
      <c r="C57" s="1" t="s">
        <v>1999</v>
      </c>
      <c r="K57" s="1">
        <v>2015</v>
      </c>
      <c r="L57" s="1">
        <v>12</v>
      </c>
      <c r="M57" s="1">
        <v>2</v>
      </c>
      <c r="N57" s="1" t="s">
        <v>337</v>
      </c>
      <c r="O57" s="1" t="s">
        <v>774</v>
      </c>
      <c r="P57" s="1" t="s">
        <v>775</v>
      </c>
      <c r="Q57" s="6" t="s">
        <v>776</v>
      </c>
      <c r="R57" s="1" t="s">
        <v>777</v>
      </c>
      <c r="S57" s="1" t="s">
        <v>778</v>
      </c>
      <c r="T57" s="1" t="s">
        <v>781</v>
      </c>
      <c r="U57" s="1" t="s">
        <v>783</v>
      </c>
      <c r="V57" s="1" t="s">
        <v>782</v>
      </c>
      <c r="W57" s="1">
        <v>14</v>
      </c>
      <c r="X57" s="1">
        <v>14</v>
      </c>
      <c r="Y57" s="1">
        <v>24</v>
      </c>
      <c r="Z57" s="7">
        <v>0</v>
      </c>
      <c r="AA57" s="7">
        <v>1</v>
      </c>
      <c r="AB57" s="5" t="s">
        <v>1888</v>
      </c>
      <c r="AH57" s="1" t="s">
        <v>391</v>
      </c>
      <c r="AI57" s="1" t="s">
        <v>392</v>
      </c>
      <c r="AJ57" s="1" t="s">
        <v>1314</v>
      </c>
      <c r="AK57" s="1">
        <v>1</v>
      </c>
      <c r="AL57" s="7">
        <v>1</v>
      </c>
      <c r="AM57" s="7">
        <v>1</v>
      </c>
      <c r="AN57" s="1" t="s">
        <v>779</v>
      </c>
      <c r="AO57" s="5" t="s">
        <v>1433</v>
      </c>
      <c r="AP57" s="5" t="s">
        <v>780</v>
      </c>
      <c r="AQ57" s="1">
        <v>1</v>
      </c>
      <c r="AR57" s="1">
        <v>1</v>
      </c>
      <c r="AS57" s="1">
        <v>0</v>
      </c>
      <c r="AT57" s="1">
        <f t="shared" si="9"/>
        <v>0</v>
      </c>
      <c r="AU57" s="1">
        <f t="shared" si="10"/>
        <v>0</v>
      </c>
      <c r="AV57" s="1">
        <f t="shared" si="11"/>
        <v>0</v>
      </c>
      <c r="AW57" s="1">
        <v>1</v>
      </c>
      <c r="AX57" s="1">
        <v>0</v>
      </c>
      <c r="AY57" s="1">
        <v>0</v>
      </c>
      <c r="AZ57" s="6">
        <v>0</v>
      </c>
      <c r="BA57" s="1" t="s">
        <v>90</v>
      </c>
      <c r="BB57" s="1" t="s">
        <v>785</v>
      </c>
      <c r="BC57" s="1" t="s">
        <v>2417</v>
      </c>
      <c r="BD57" s="1" t="s">
        <v>786</v>
      </c>
      <c r="BE57" s="1" t="s">
        <v>787</v>
      </c>
      <c r="BF57" s="1">
        <v>0</v>
      </c>
      <c r="BG57" s="1" t="s">
        <v>784</v>
      </c>
      <c r="BH57" s="5">
        <v>0</v>
      </c>
      <c r="BI57" s="1" t="s">
        <v>1189</v>
      </c>
      <c r="BJ57" s="1" t="s">
        <v>1845</v>
      </c>
      <c r="BK57" s="1" t="s">
        <v>68</v>
      </c>
      <c r="BL57" s="1">
        <v>0</v>
      </c>
      <c r="BN57" s="1" t="s">
        <v>2001</v>
      </c>
      <c r="BO57" s="1" t="s">
        <v>1699</v>
      </c>
      <c r="BP57" s="6">
        <v>0</v>
      </c>
      <c r="BQ57" s="1">
        <v>9</v>
      </c>
      <c r="BR57" s="1">
        <v>5</v>
      </c>
      <c r="BS57" s="8">
        <v>0.35714285714285715</v>
      </c>
      <c r="BT57" s="8">
        <v>0.6428571428571429</v>
      </c>
      <c r="BU57" s="9">
        <v>7</v>
      </c>
      <c r="BV57" s="9">
        <v>2</v>
      </c>
      <c r="BW57" s="9">
        <v>3</v>
      </c>
      <c r="BX57" s="9">
        <v>1</v>
      </c>
      <c r="BY57" s="9">
        <v>1</v>
      </c>
      <c r="BZ57" s="9"/>
      <c r="CA57" s="9"/>
      <c r="CB57" s="10" t="s">
        <v>1753</v>
      </c>
      <c r="CC57" s="10" t="s">
        <v>1627</v>
      </c>
      <c r="CE57" s="1" t="s">
        <v>788</v>
      </c>
      <c r="CF57" s="1" t="s">
        <v>789</v>
      </c>
      <c r="CG57" s="1" t="s">
        <v>790</v>
      </c>
    </row>
    <row r="58" spans="1:88" x14ac:dyDescent="0.2">
      <c r="A58" s="5" t="s">
        <v>125</v>
      </c>
      <c r="K58" s="1">
        <v>2016</v>
      </c>
      <c r="L58" s="1">
        <v>2</v>
      </c>
      <c r="M58" s="1">
        <v>20</v>
      </c>
      <c r="N58" s="1" t="s">
        <v>791</v>
      </c>
      <c r="O58" s="1" t="s">
        <v>792</v>
      </c>
      <c r="P58" s="1" t="s">
        <v>793</v>
      </c>
      <c r="Q58" s="6">
        <v>45</v>
      </c>
      <c r="R58" s="1" t="s">
        <v>58</v>
      </c>
      <c r="S58" s="1" t="s">
        <v>59</v>
      </c>
      <c r="T58" s="1" t="s">
        <v>797</v>
      </c>
      <c r="U58" s="1" t="s">
        <v>798</v>
      </c>
      <c r="W58" s="1">
        <v>6</v>
      </c>
      <c r="X58" s="1">
        <v>6</v>
      </c>
      <c r="Y58" s="1">
        <v>2</v>
      </c>
      <c r="Z58" s="7">
        <v>0</v>
      </c>
      <c r="AA58" s="7">
        <v>0</v>
      </c>
      <c r="AB58" s="5">
        <v>0</v>
      </c>
      <c r="AH58" s="1" t="s">
        <v>60</v>
      </c>
      <c r="AI58" s="1" t="s">
        <v>794</v>
      </c>
      <c r="AJ58" s="1" t="s">
        <v>1315</v>
      </c>
      <c r="AK58" s="1">
        <v>1</v>
      </c>
      <c r="AL58" s="7">
        <v>1</v>
      </c>
      <c r="AM58" s="7">
        <v>1</v>
      </c>
      <c r="AN58" s="1" t="s">
        <v>622</v>
      </c>
      <c r="AO58" s="5" t="s">
        <v>1428</v>
      </c>
      <c r="AP58" s="5" t="s">
        <v>796</v>
      </c>
      <c r="AQ58" s="1">
        <v>1</v>
      </c>
      <c r="AR58" s="1">
        <v>0</v>
      </c>
      <c r="AS58" s="1">
        <v>0</v>
      </c>
      <c r="AT58" s="1">
        <f t="shared" si="9"/>
        <v>1</v>
      </c>
      <c r="AU58" s="1">
        <f t="shared" si="10"/>
        <v>0</v>
      </c>
      <c r="AV58" s="1">
        <f t="shared" si="11"/>
        <v>0</v>
      </c>
      <c r="AW58" s="1">
        <v>0</v>
      </c>
      <c r="AX58" s="1">
        <v>0</v>
      </c>
      <c r="AY58" s="1">
        <v>0</v>
      </c>
      <c r="AZ58" s="6">
        <v>1</v>
      </c>
      <c r="BA58" s="1" t="s">
        <v>22</v>
      </c>
      <c r="BB58" s="1" t="s">
        <v>799</v>
      </c>
      <c r="BC58" s="1">
        <v>1</v>
      </c>
      <c r="BD58" s="1" t="s">
        <v>800</v>
      </c>
      <c r="BE58" s="1" t="s">
        <v>801</v>
      </c>
      <c r="BF58" s="1">
        <v>0</v>
      </c>
      <c r="BG58" s="1" t="s">
        <v>1836</v>
      </c>
      <c r="BH58" s="5">
        <v>0</v>
      </c>
      <c r="BI58" s="1" t="s">
        <v>1835</v>
      </c>
      <c r="BJ58" s="1" t="s">
        <v>795</v>
      </c>
      <c r="BK58" s="1" t="s">
        <v>68</v>
      </c>
      <c r="BL58" s="1">
        <v>0</v>
      </c>
      <c r="BN58" s="1" t="s">
        <v>184</v>
      </c>
      <c r="BP58" s="6" t="s">
        <v>125</v>
      </c>
      <c r="BQ58" s="1">
        <v>2</v>
      </c>
      <c r="BR58" s="1">
        <v>4</v>
      </c>
      <c r="BS58" s="8">
        <v>0.66666666666666663</v>
      </c>
      <c r="BT58" s="8">
        <v>0.33333333333333331</v>
      </c>
      <c r="BU58" s="9">
        <v>6</v>
      </c>
      <c r="BV58" s="9"/>
      <c r="BW58" s="9"/>
      <c r="BX58" s="9"/>
      <c r="BY58" s="9"/>
      <c r="BZ58" s="9"/>
      <c r="CA58" s="9"/>
      <c r="CB58" s="10" t="s">
        <v>1629</v>
      </c>
      <c r="CC58" s="10" t="s">
        <v>1628</v>
      </c>
      <c r="CE58" s="1" t="s">
        <v>802</v>
      </c>
      <c r="CF58" s="1" t="s">
        <v>803</v>
      </c>
    </row>
    <row r="59" spans="1:88" x14ac:dyDescent="0.2">
      <c r="A59" s="5">
        <v>0</v>
      </c>
      <c r="C59" s="1" t="s">
        <v>2002</v>
      </c>
      <c r="G59" s="1" t="s">
        <v>2341</v>
      </c>
      <c r="J59" s="1" t="s">
        <v>2342</v>
      </c>
      <c r="K59" s="1">
        <v>2016</v>
      </c>
      <c r="L59" s="1">
        <v>6</v>
      </c>
      <c r="M59" s="1">
        <v>12</v>
      </c>
      <c r="N59" s="1" t="s">
        <v>172</v>
      </c>
      <c r="O59" s="1" t="s">
        <v>804</v>
      </c>
      <c r="P59" s="1" t="s">
        <v>805</v>
      </c>
      <c r="Q59" s="6">
        <v>29</v>
      </c>
      <c r="R59" s="1" t="s">
        <v>511</v>
      </c>
      <c r="S59" s="1" t="s">
        <v>59</v>
      </c>
      <c r="T59" s="1" t="s">
        <v>809</v>
      </c>
      <c r="U59" s="1" t="s">
        <v>810</v>
      </c>
      <c r="V59" s="1" t="s">
        <v>1734</v>
      </c>
      <c r="W59" s="1">
        <v>49</v>
      </c>
      <c r="X59" s="1">
        <v>49</v>
      </c>
      <c r="Y59" s="1">
        <v>53</v>
      </c>
      <c r="Z59" s="7">
        <v>0</v>
      </c>
      <c r="AA59" s="7">
        <v>1</v>
      </c>
      <c r="AB59" s="5" t="s">
        <v>1337</v>
      </c>
      <c r="AG59" s="1" t="s">
        <v>2223</v>
      </c>
      <c r="AH59" s="1" t="s">
        <v>391</v>
      </c>
      <c r="AI59" s="1" t="s">
        <v>806</v>
      </c>
      <c r="AJ59" s="1" t="s">
        <v>1338</v>
      </c>
      <c r="AK59" s="1">
        <v>1</v>
      </c>
      <c r="AL59" s="7">
        <v>1</v>
      </c>
      <c r="AM59" s="7">
        <v>1</v>
      </c>
      <c r="AN59" s="1" t="s">
        <v>807</v>
      </c>
      <c r="AO59" s="5" t="s">
        <v>1408</v>
      </c>
      <c r="AP59" s="5" t="s">
        <v>808</v>
      </c>
      <c r="AQ59" s="1">
        <v>1</v>
      </c>
      <c r="AR59" s="1">
        <v>1</v>
      </c>
      <c r="AS59" s="1">
        <v>0</v>
      </c>
      <c r="AT59" s="1">
        <f t="shared" si="9"/>
        <v>0</v>
      </c>
      <c r="AU59" s="1">
        <f t="shared" si="10"/>
        <v>0</v>
      </c>
      <c r="AV59" s="1">
        <f t="shared" si="11"/>
        <v>0</v>
      </c>
      <c r="AW59" s="1">
        <v>1</v>
      </c>
      <c r="AX59" s="1">
        <v>0</v>
      </c>
      <c r="AY59" s="1">
        <v>0</v>
      </c>
      <c r="AZ59" s="6">
        <v>0</v>
      </c>
      <c r="BA59" s="1" t="s">
        <v>90</v>
      </c>
      <c r="BB59" s="1" t="s">
        <v>1733</v>
      </c>
      <c r="BC59" s="1">
        <v>1</v>
      </c>
      <c r="BD59" s="1" t="s">
        <v>814</v>
      </c>
      <c r="BE59" s="1" t="s">
        <v>815</v>
      </c>
      <c r="BF59" s="1">
        <v>1</v>
      </c>
      <c r="BG59" s="1" t="s">
        <v>811</v>
      </c>
      <c r="BH59" s="5">
        <v>0</v>
      </c>
      <c r="BI59" s="1" t="s">
        <v>816</v>
      </c>
      <c r="BJ59" s="1" t="s">
        <v>817</v>
      </c>
      <c r="BK59" s="1" t="s">
        <v>812</v>
      </c>
      <c r="BL59" s="1">
        <v>0</v>
      </c>
      <c r="BM59" s="1" t="s">
        <v>813</v>
      </c>
      <c r="BN59" s="1" t="s">
        <v>1700</v>
      </c>
      <c r="BO59" s="1" t="s">
        <v>1701</v>
      </c>
      <c r="BP59" s="6">
        <v>0</v>
      </c>
      <c r="BQ59" s="1">
        <v>42</v>
      </c>
      <c r="BR59" s="1">
        <v>7</v>
      </c>
      <c r="BS59" s="8">
        <v>0.14285714285714285</v>
      </c>
      <c r="BT59" s="8">
        <v>0.8571428571428571</v>
      </c>
      <c r="BU59" s="9">
        <v>2</v>
      </c>
      <c r="BV59" s="9">
        <v>10</v>
      </c>
      <c r="BW59" s="9">
        <v>36</v>
      </c>
      <c r="BX59" s="9">
        <v>1</v>
      </c>
      <c r="BY59" s="9"/>
      <c r="BZ59" s="9"/>
      <c r="CA59" s="9"/>
      <c r="CB59" s="10" t="s">
        <v>1749</v>
      </c>
      <c r="CC59" s="1" t="s">
        <v>1630</v>
      </c>
      <c r="CE59" s="1" t="s">
        <v>818</v>
      </c>
      <c r="CF59" s="1" t="s">
        <v>819</v>
      </c>
      <c r="CG59" s="1" t="s">
        <v>820</v>
      </c>
      <c r="CH59" s="1" t="s">
        <v>1735</v>
      </c>
    </row>
    <row r="60" spans="1:88" x14ac:dyDescent="0.2">
      <c r="A60" s="5">
        <v>1</v>
      </c>
      <c r="B60" s="1" t="s">
        <v>2025</v>
      </c>
      <c r="C60" s="1" t="s">
        <v>2026</v>
      </c>
      <c r="K60" s="1">
        <v>2016</v>
      </c>
      <c r="L60" s="1">
        <v>7</v>
      </c>
      <c r="M60" s="1">
        <v>7</v>
      </c>
      <c r="N60" s="1" t="s">
        <v>137</v>
      </c>
      <c r="O60" s="1" t="s">
        <v>821</v>
      </c>
      <c r="P60" s="1" t="s">
        <v>822</v>
      </c>
      <c r="Q60" s="6">
        <v>25</v>
      </c>
      <c r="R60" s="1" t="s">
        <v>206</v>
      </c>
      <c r="S60" s="1" t="s">
        <v>59</v>
      </c>
      <c r="T60" s="1" t="s">
        <v>826</v>
      </c>
      <c r="U60" s="1" t="s">
        <v>827</v>
      </c>
      <c r="W60" s="1">
        <v>5</v>
      </c>
      <c r="X60" s="1">
        <v>5</v>
      </c>
      <c r="Y60" s="1">
        <v>11</v>
      </c>
      <c r="Z60" s="7">
        <v>0</v>
      </c>
      <c r="AA60" s="7">
        <v>1</v>
      </c>
      <c r="AB60" s="5" t="s">
        <v>1887</v>
      </c>
      <c r="AH60" s="1" t="s">
        <v>823</v>
      </c>
      <c r="AI60" s="1" t="s">
        <v>824</v>
      </c>
      <c r="AJ60" s="1" t="s">
        <v>1316</v>
      </c>
      <c r="AK60" s="1">
        <v>1</v>
      </c>
      <c r="AL60" s="7">
        <v>1</v>
      </c>
      <c r="AM60" s="7">
        <v>1</v>
      </c>
      <c r="AN60" s="1" t="s">
        <v>825</v>
      </c>
      <c r="AO60" s="5" t="s">
        <v>1416</v>
      </c>
      <c r="AP60" s="5" t="s">
        <v>1415</v>
      </c>
      <c r="AQ60" s="1">
        <v>1</v>
      </c>
      <c r="AR60" s="1">
        <v>1</v>
      </c>
      <c r="AS60" s="1">
        <v>0</v>
      </c>
      <c r="AT60" s="1">
        <f t="shared" si="9"/>
        <v>0</v>
      </c>
      <c r="AU60" s="1">
        <f t="shared" si="10"/>
        <v>0</v>
      </c>
      <c r="AV60" s="1">
        <f t="shared" si="11"/>
        <v>0</v>
      </c>
      <c r="AW60" s="1">
        <v>1</v>
      </c>
      <c r="AX60" s="1">
        <v>0</v>
      </c>
      <c r="AY60" s="1">
        <v>0</v>
      </c>
      <c r="AZ60" s="6">
        <v>1</v>
      </c>
      <c r="BA60" s="1" t="s">
        <v>90</v>
      </c>
      <c r="BB60" s="1" t="s">
        <v>829</v>
      </c>
      <c r="BC60" s="1">
        <v>1</v>
      </c>
      <c r="BD60" s="1" t="s">
        <v>2418</v>
      </c>
      <c r="BE60" s="1" t="s">
        <v>2419</v>
      </c>
      <c r="BF60" s="1">
        <v>1</v>
      </c>
      <c r="BG60" s="1" t="s">
        <v>828</v>
      </c>
      <c r="BH60" s="5">
        <v>1</v>
      </c>
      <c r="BI60" s="1" t="s">
        <v>832</v>
      </c>
      <c r="BJ60" s="1" t="s">
        <v>833</v>
      </c>
      <c r="BK60" s="1" t="s">
        <v>830</v>
      </c>
      <c r="BL60" s="1">
        <v>1</v>
      </c>
      <c r="BM60" s="1" t="s">
        <v>831</v>
      </c>
      <c r="BN60" s="1" t="s">
        <v>1703</v>
      </c>
      <c r="BO60" s="1" t="s">
        <v>1702</v>
      </c>
      <c r="BP60" s="6">
        <v>2</v>
      </c>
      <c r="BQ60" s="1">
        <v>5</v>
      </c>
      <c r="BR60" s="1">
        <v>0</v>
      </c>
      <c r="BS60" s="8">
        <v>0</v>
      </c>
      <c r="BT60" s="8">
        <v>1</v>
      </c>
      <c r="BU60" s="9">
        <v>4</v>
      </c>
      <c r="BV60" s="9"/>
      <c r="BW60" s="9">
        <v>1</v>
      </c>
      <c r="BX60" s="9"/>
      <c r="BY60" s="9"/>
      <c r="BZ60" s="9"/>
      <c r="CA60" s="9"/>
      <c r="CB60" s="10" t="s">
        <v>1600</v>
      </c>
      <c r="CC60" s="10" t="s">
        <v>1631</v>
      </c>
      <c r="CE60" s="1" t="s">
        <v>1417</v>
      </c>
      <c r="CF60" s="1" t="s">
        <v>835</v>
      </c>
      <c r="CG60" s="1" t="s">
        <v>836</v>
      </c>
      <c r="CH60" s="1" t="s">
        <v>834</v>
      </c>
    </row>
    <row r="61" spans="1:88" x14ac:dyDescent="0.2">
      <c r="A61" s="5" t="s">
        <v>1989</v>
      </c>
      <c r="B61" s="1" t="s">
        <v>2069</v>
      </c>
      <c r="C61" s="1" t="s">
        <v>851</v>
      </c>
      <c r="K61" s="1">
        <v>2016</v>
      </c>
      <c r="L61" s="1">
        <v>9</v>
      </c>
      <c r="M61" s="1">
        <v>23</v>
      </c>
      <c r="N61" s="1" t="s">
        <v>352</v>
      </c>
      <c r="O61" s="1" t="s">
        <v>837</v>
      </c>
      <c r="P61" s="1" t="s">
        <v>838</v>
      </c>
      <c r="Q61" s="6">
        <v>20</v>
      </c>
      <c r="R61" s="1" t="s">
        <v>511</v>
      </c>
      <c r="S61" s="1" t="s">
        <v>59</v>
      </c>
      <c r="T61" s="1" t="s">
        <v>840</v>
      </c>
      <c r="U61" s="1" t="s">
        <v>841</v>
      </c>
      <c r="W61" s="1">
        <v>5</v>
      </c>
      <c r="X61" s="1">
        <v>5</v>
      </c>
      <c r="Y61" s="1">
        <v>0</v>
      </c>
      <c r="Z61" s="7">
        <v>0</v>
      </c>
      <c r="AA61" s="7">
        <v>0</v>
      </c>
      <c r="AB61" s="5">
        <v>0</v>
      </c>
      <c r="AH61" s="1" t="s">
        <v>1879</v>
      </c>
      <c r="AI61" s="1" t="s">
        <v>392</v>
      </c>
      <c r="AJ61" s="1" t="s">
        <v>1317</v>
      </c>
      <c r="AK61" s="1">
        <v>0</v>
      </c>
      <c r="AL61" s="7">
        <v>1</v>
      </c>
      <c r="AM61" s="7">
        <v>1</v>
      </c>
      <c r="AN61" s="1" t="s">
        <v>839</v>
      </c>
      <c r="AO61" s="5" t="s">
        <v>1409</v>
      </c>
      <c r="AP61" s="5" t="s">
        <v>1409</v>
      </c>
      <c r="AQ61" s="1">
        <v>0</v>
      </c>
      <c r="AR61" s="1">
        <v>1</v>
      </c>
      <c r="AS61" s="1">
        <v>0</v>
      </c>
      <c r="AT61" s="1">
        <f t="shared" si="9"/>
        <v>0</v>
      </c>
      <c r="AU61" s="1">
        <f t="shared" si="10"/>
        <v>1</v>
      </c>
      <c r="AV61" s="1">
        <f t="shared" si="11"/>
        <v>0</v>
      </c>
      <c r="AW61" s="1">
        <v>0</v>
      </c>
      <c r="AX61" s="1">
        <v>0</v>
      </c>
      <c r="AY61" s="1">
        <v>0</v>
      </c>
      <c r="AZ61" s="6">
        <v>0</v>
      </c>
      <c r="BA61" s="1" t="s">
        <v>23</v>
      </c>
      <c r="BB61" s="1" t="s">
        <v>843</v>
      </c>
      <c r="BC61" s="1">
        <v>0</v>
      </c>
      <c r="BD61" s="1" t="s">
        <v>846</v>
      </c>
      <c r="BE61" s="1" t="s">
        <v>847</v>
      </c>
      <c r="BF61" s="1">
        <v>1</v>
      </c>
      <c r="BG61" s="1" t="s">
        <v>842</v>
      </c>
      <c r="BH61" s="5">
        <v>1</v>
      </c>
      <c r="BI61" s="1" t="s">
        <v>848</v>
      </c>
      <c r="BJ61" s="1" t="s">
        <v>849</v>
      </c>
      <c r="BK61" s="1" t="s">
        <v>844</v>
      </c>
      <c r="BL61" s="1">
        <v>0</v>
      </c>
      <c r="BM61" s="1" t="s">
        <v>845</v>
      </c>
      <c r="BN61" s="1" t="s">
        <v>850</v>
      </c>
      <c r="BO61" s="1" t="s">
        <v>851</v>
      </c>
      <c r="BP61" s="6" t="s">
        <v>1933</v>
      </c>
      <c r="BQ61" s="1">
        <v>1</v>
      </c>
      <c r="BR61" s="1">
        <v>4</v>
      </c>
      <c r="BS61" s="8">
        <v>0.8</v>
      </c>
      <c r="BT61" s="8">
        <v>0.2</v>
      </c>
      <c r="BU61" s="9">
        <v>4</v>
      </c>
      <c r="BV61" s="9"/>
      <c r="BW61" s="9">
        <v>1</v>
      </c>
      <c r="BX61" s="9"/>
      <c r="BY61" s="9"/>
      <c r="BZ61" s="9"/>
      <c r="CA61" s="9"/>
      <c r="CB61" s="10" t="s">
        <v>1633</v>
      </c>
      <c r="CC61" s="10" t="s">
        <v>1632</v>
      </c>
      <c r="CE61" s="1" t="s">
        <v>852</v>
      </c>
      <c r="CF61" s="1" t="s">
        <v>853</v>
      </c>
      <c r="CG61" s="1" t="s">
        <v>854</v>
      </c>
    </row>
    <row r="62" spans="1:88" x14ac:dyDescent="0.2">
      <c r="A62" s="5">
        <v>0</v>
      </c>
      <c r="C62" s="1" t="s">
        <v>870</v>
      </c>
      <c r="H62" s="1" t="s">
        <v>2339</v>
      </c>
      <c r="J62" s="1" t="s">
        <v>2340</v>
      </c>
      <c r="K62" s="1">
        <v>2017</v>
      </c>
      <c r="L62" s="1">
        <v>1</v>
      </c>
      <c r="M62" s="1">
        <v>6</v>
      </c>
      <c r="N62" s="1" t="s">
        <v>172</v>
      </c>
      <c r="O62" s="1" t="s">
        <v>855</v>
      </c>
      <c r="P62" s="1" t="s">
        <v>856</v>
      </c>
      <c r="Q62" s="6">
        <v>26</v>
      </c>
      <c r="R62" s="1" t="s">
        <v>175</v>
      </c>
      <c r="S62" s="1" t="s">
        <v>59</v>
      </c>
      <c r="T62" s="1" t="s">
        <v>859</v>
      </c>
      <c r="U62" s="1" t="s">
        <v>860</v>
      </c>
      <c r="W62" s="1">
        <v>5</v>
      </c>
      <c r="X62" s="1">
        <v>5</v>
      </c>
      <c r="Y62" s="1">
        <v>6</v>
      </c>
      <c r="Z62" s="7">
        <v>0</v>
      </c>
      <c r="AA62" s="7">
        <v>0</v>
      </c>
      <c r="AB62" s="5">
        <v>0</v>
      </c>
      <c r="AH62" s="1" t="s">
        <v>1880</v>
      </c>
      <c r="AI62" s="1" t="s">
        <v>61</v>
      </c>
      <c r="AJ62" s="1" t="s">
        <v>1318</v>
      </c>
      <c r="AK62" s="1">
        <v>0</v>
      </c>
      <c r="AL62" s="7" t="s">
        <v>125</v>
      </c>
      <c r="AM62" s="7" t="s">
        <v>125</v>
      </c>
      <c r="AN62" s="1" t="s">
        <v>857</v>
      </c>
      <c r="AO62" s="5" t="s">
        <v>862</v>
      </c>
      <c r="AP62" s="5" t="s">
        <v>858</v>
      </c>
      <c r="AQ62" s="1">
        <v>1</v>
      </c>
      <c r="AR62" s="1">
        <v>0</v>
      </c>
      <c r="AS62" s="1">
        <v>0</v>
      </c>
      <c r="AT62" s="1">
        <f t="shared" si="9"/>
        <v>1</v>
      </c>
      <c r="AU62" s="1">
        <f t="shared" si="10"/>
        <v>0</v>
      </c>
      <c r="AV62" s="1">
        <f t="shared" si="11"/>
        <v>0</v>
      </c>
      <c r="AW62" s="1">
        <v>0</v>
      </c>
      <c r="AX62" s="1">
        <v>0</v>
      </c>
      <c r="AY62" s="1">
        <v>0</v>
      </c>
      <c r="AZ62" s="6">
        <v>0</v>
      </c>
      <c r="BA62" s="1" t="s">
        <v>22</v>
      </c>
      <c r="BB62" s="1" t="s">
        <v>863</v>
      </c>
      <c r="BC62" s="1">
        <v>1</v>
      </c>
      <c r="BD62" s="1" t="s">
        <v>1896</v>
      </c>
      <c r="BE62" s="1" t="s">
        <v>866</v>
      </c>
      <c r="BF62" s="1">
        <v>1</v>
      </c>
      <c r="BG62" s="1" t="s">
        <v>861</v>
      </c>
      <c r="BH62" s="5">
        <v>1</v>
      </c>
      <c r="BI62" s="1" t="s">
        <v>867</v>
      </c>
      <c r="BJ62" s="1" t="s">
        <v>868</v>
      </c>
      <c r="BK62" s="1" t="s">
        <v>864</v>
      </c>
      <c r="BL62" s="1">
        <v>1</v>
      </c>
      <c r="BM62" s="1" t="s">
        <v>865</v>
      </c>
      <c r="BN62" s="1" t="s">
        <v>869</v>
      </c>
      <c r="BO62" s="1" t="s">
        <v>870</v>
      </c>
      <c r="BP62" s="6" t="s">
        <v>1678</v>
      </c>
      <c r="BQ62" s="1">
        <v>2</v>
      </c>
      <c r="BR62" s="1">
        <v>3</v>
      </c>
      <c r="BS62" s="8">
        <v>0.6</v>
      </c>
      <c r="BT62" s="8">
        <v>0.4</v>
      </c>
      <c r="BU62" s="9">
        <v>5</v>
      </c>
      <c r="BV62" s="9"/>
      <c r="BW62" s="9"/>
      <c r="BX62" s="9"/>
      <c r="BY62" s="9"/>
      <c r="BZ62" s="9"/>
      <c r="CA62" s="9"/>
      <c r="CB62" s="10" t="s">
        <v>1634</v>
      </c>
      <c r="CC62" s="10" t="s">
        <v>1635</v>
      </c>
      <c r="CE62" s="1" t="s">
        <v>871</v>
      </c>
      <c r="CF62" s="1" t="s">
        <v>872</v>
      </c>
      <c r="CG62" s="1" t="s">
        <v>873</v>
      </c>
    </row>
    <row r="63" spans="1:88" x14ac:dyDescent="0.2">
      <c r="A63" s="5" t="s">
        <v>125</v>
      </c>
      <c r="G63" s="1" t="s">
        <v>2337</v>
      </c>
      <c r="J63" s="1" t="s">
        <v>2338</v>
      </c>
      <c r="K63" s="1">
        <v>2017</v>
      </c>
      <c r="L63" s="1">
        <v>6</v>
      </c>
      <c r="M63" s="1">
        <v>5</v>
      </c>
      <c r="N63" s="1" t="s">
        <v>172</v>
      </c>
      <c r="O63" s="1" t="s">
        <v>804</v>
      </c>
      <c r="P63" s="1" t="s">
        <v>874</v>
      </c>
      <c r="Q63" s="6">
        <v>45</v>
      </c>
      <c r="R63" s="1" t="s">
        <v>58</v>
      </c>
      <c r="S63" s="1" t="s">
        <v>59</v>
      </c>
      <c r="T63" s="1" t="s">
        <v>875</v>
      </c>
      <c r="U63" s="1" t="s">
        <v>876</v>
      </c>
      <c r="W63" s="1">
        <v>5</v>
      </c>
      <c r="X63" s="1">
        <v>5</v>
      </c>
      <c r="Y63" s="1">
        <v>0</v>
      </c>
      <c r="Z63" s="7">
        <v>1</v>
      </c>
      <c r="AA63" s="7">
        <v>0</v>
      </c>
      <c r="AB63" s="5">
        <v>0</v>
      </c>
      <c r="AH63" s="1" t="s">
        <v>60</v>
      </c>
      <c r="AI63" s="1" t="s">
        <v>61</v>
      </c>
      <c r="AJ63" s="1" t="s">
        <v>1293</v>
      </c>
      <c r="AK63" s="1">
        <v>0</v>
      </c>
      <c r="AL63" s="7" t="s">
        <v>125</v>
      </c>
      <c r="AM63" s="7" t="s">
        <v>125</v>
      </c>
      <c r="AN63" s="1" t="s">
        <v>178</v>
      </c>
      <c r="AO63" s="5" t="s">
        <v>1425</v>
      </c>
      <c r="AP63" s="5" t="s">
        <v>1342</v>
      </c>
      <c r="AQ63" s="1">
        <v>1</v>
      </c>
      <c r="AR63" s="1">
        <v>0</v>
      </c>
      <c r="AS63" s="1">
        <v>0</v>
      </c>
      <c r="AT63" s="1">
        <f t="shared" si="9"/>
        <v>1</v>
      </c>
      <c r="AU63" s="1">
        <f t="shared" si="10"/>
        <v>0</v>
      </c>
      <c r="AV63" s="1">
        <f t="shared" si="11"/>
        <v>0</v>
      </c>
      <c r="AW63" s="1">
        <v>0</v>
      </c>
      <c r="AX63" s="1">
        <v>0</v>
      </c>
      <c r="AY63" s="1">
        <v>0</v>
      </c>
      <c r="AZ63" s="6">
        <v>0</v>
      </c>
      <c r="BA63" s="1" t="s">
        <v>22</v>
      </c>
      <c r="BB63" s="1" t="s">
        <v>877</v>
      </c>
      <c r="BC63" s="1" t="s">
        <v>2407</v>
      </c>
      <c r="BD63" s="1" t="s">
        <v>879</v>
      </c>
      <c r="BE63" s="1" t="s">
        <v>880</v>
      </c>
      <c r="BF63" s="1">
        <v>0</v>
      </c>
      <c r="BG63" s="1" t="s">
        <v>1802</v>
      </c>
      <c r="BH63" s="5">
        <v>0</v>
      </c>
      <c r="BI63" s="1" t="s">
        <v>1804</v>
      </c>
      <c r="BJ63" s="1" t="s">
        <v>1803</v>
      </c>
      <c r="BK63" s="1" t="s">
        <v>878</v>
      </c>
      <c r="BL63" s="13">
        <v>1</v>
      </c>
      <c r="BM63" s="1" t="s">
        <v>1853</v>
      </c>
      <c r="BN63" s="1" t="s">
        <v>184</v>
      </c>
      <c r="BP63" s="6" t="s">
        <v>125</v>
      </c>
      <c r="BQ63" s="1">
        <v>4</v>
      </c>
      <c r="BR63" s="1">
        <v>1</v>
      </c>
      <c r="BS63" s="8">
        <v>0.2</v>
      </c>
      <c r="BT63" s="8">
        <v>0.8</v>
      </c>
      <c r="BU63" s="9">
        <v>4</v>
      </c>
      <c r="BV63" s="9"/>
      <c r="BW63" s="9">
        <v>1</v>
      </c>
      <c r="BX63" s="9"/>
      <c r="BY63" s="9"/>
      <c r="BZ63" s="9"/>
      <c r="CA63" s="9"/>
      <c r="CB63" s="10" t="s">
        <v>1637</v>
      </c>
      <c r="CC63" s="10" t="s">
        <v>1636</v>
      </c>
      <c r="CE63" s="1" t="s">
        <v>881</v>
      </c>
      <c r="CF63" s="1" t="s">
        <v>881</v>
      </c>
    </row>
    <row r="64" spans="1:88" x14ac:dyDescent="0.2">
      <c r="A64" s="5">
        <v>1</v>
      </c>
      <c r="B64" s="1" t="s">
        <v>2047</v>
      </c>
      <c r="C64" s="1" t="s">
        <v>2048</v>
      </c>
      <c r="K64" s="1">
        <v>2017</v>
      </c>
      <c r="L64" s="1">
        <v>10</v>
      </c>
      <c r="M64" s="1">
        <v>1</v>
      </c>
      <c r="N64" s="1" t="s">
        <v>571</v>
      </c>
      <c r="O64" s="1" t="s">
        <v>882</v>
      </c>
      <c r="P64" s="1" t="s">
        <v>883</v>
      </c>
      <c r="Q64" s="6">
        <v>64</v>
      </c>
      <c r="R64" s="1" t="s">
        <v>58</v>
      </c>
      <c r="S64" s="1" t="s">
        <v>59</v>
      </c>
      <c r="T64" s="1" t="s">
        <v>887</v>
      </c>
      <c r="U64" s="1" t="s">
        <v>888</v>
      </c>
      <c r="W64" s="1">
        <v>58</v>
      </c>
      <c r="X64" s="1">
        <v>58</v>
      </c>
      <c r="Y64" s="1">
        <v>441</v>
      </c>
      <c r="Z64" s="7">
        <v>1</v>
      </c>
      <c r="AA64" s="7">
        <v>0</v>
      </c>
      <c r="AB64" s="5">
        <v>0</v>
      </c>
      <c r="AH64" s="1" t="s">
        <v>1881</v>
      </c>
      <c r="AI64" s="1" t="s">
        <v>884</v>
      </c>
      <c r="AJ64" s="1" t="s">
        <v>1872</v>
      </c>
      <c r="AK64" s="1">
        <v>1</v>
      </c>
      <c r="AL64" s="7">
        <v>1</v>
      </c>
      <c r="AM64" s="7">
        <v>1</v>
      </c>
      <c r="AN64" s="1" t="s">
        <v>1488</v>
      </c>
      <c r="AO64" s="5" t="s">
        <v>885</v>
      </c>
      <c r="AP64" s="5" t="s">
        <v>886</v>
      </c>
      <c r="AQ64" s="1">
        <v>1</v>
      </c>
      <c r="AR64" s="1">
        <v>1</v>
      </c>
      <c r="AS64" s="1">
        <v>0</v>
      </c>
      <c r="AT64" s="1">
        <f t="shared" si="9"/>
        <v>0</v>
      </c>
      <c r="AU64" s="1">
        <f t="shared" si="10"/>
        <v>0</v>
      </c>
      <c r="AV64" s="1">
        <f t="shared" si="11"/>
        <v>0</v>
      </c>
      <c r="AW64" s="1">
        <v>1</v>
      </c>
      <c r="AX64" s="1">
        <v>0</v>
      </c>
      <c r="AY64" s="1">
        <v>0</v>
      </c>
      <c r="AZ64" s="6">
        <v>1</v>
      </c>
      <c r="BA64" s="1" t="s">
        <v>1434</v>
      </c>
      <c r="BB64" s="1" t="s">
        <v>1731</v>
      </c>
      <c r="BC64" s="1">
        <v>1</v>
      </c>
      <c r="BD64" s="1" t="s">
        <v>890</v>
      </c>
      <c r="BE64" s="1" t="s">
        <v>1732</v>
      </c>
      <c r="BF64" s="1">
        <v>1</v>
      </c>
      <c r="BG64" s="1" t="s">
        <v>889</v>
      </c>
      <c r="BH64" s="5">
        <v>1</v>
      </c>
      <c r="BI64" s="1" t="s">
        <v>891</v>
      </c>
      <c r="BJ64" s="1" t="s">
        <v>892</v>
      </c>
      <c r="BK64" s="1" t="s">
        <v>68</v>
      </c>
      <c r="BL64" s="1">
        <v>0</v>
      </c>
      <c r="BN64" s="1" t="s">
        <v>893</v>
      </c>
      <c r="BO64" s="1" t="s">
        <v>894</v>
      </c>
      <c r="BP64" s="6" t="s">
        <v>1690</v>
      </c>
      <c r="BQ64" s="1">
        <v>22</v>
      </c>
      <c r="BR64" s="1">
        <v>36</v>
      </c>
      <c r="BS64" s="8">
        <v>0.62068965517241381</v>
      </c>
      <c r="BT64" s="8">
        <v>0.37931034482758619</v>
      </c>
      <c r="BU64" s="9">
        <v>46</v>
      </c>
      <c r="BV64" s="9">
        <v>1</v>
      </c>
      <c r="BW64" s="9">
        <v>8</v>
      </c>
      <c r="BX64" s="9">
        <v>3</v>
      </c>
      <c r="BY64" s="9"/>
      <c r="BZ64" s="9"/>
      <c r="CA64" s="9"/>
      <c r="CB64" s="10" t="s">
        <v>1747</v>
      </c>
      <c r="CC64" s="10" t="s">
        <v>1638</v>
      </c>
      <c r="CD64" s="1" t="s">
        <v>1487</v>
      </c>
      <c r="CE64" s="1" t="s">
        <v>895</v>
      </c>
      <c r="CF64" s="1" t="s">
        <v>896</v>
      </c>
    </row>
    <row r="65" spans="1:87" x14ac:dyDescent="0.2">
      <c r="A65" s="5">
        <v>0</v>
      </c>
      <c r="C65" s="1" t="s">
        <v>2003</v>
      </c>
      <c r="G65" s="1" t="s">
        <v>2292</v>
      </c>
      <c r="J65" s="1" t="s">
        <v>2291</v>
      </c>
      <c r="K65" s="1">
        <v>2017</v>
      </c>
      <c r="L65" s="1">
        <v>11</v>
      </c>
      <c r="M65" s="1">
        <v>5</v>
      </c>
      <c r="N65" s="1" t="s">
        <v>137</v>
      </c>
      <c r="O65" s="1" t="s">
        <v>897</v>
      </c>
      <c r="P65" s="1" t="s">
        <v>898</v>
      </c>
      <c r="Q65" s="6">
        <v>26</v>
      </c>
      <c r="R65" s="1" t="s">
        <v>58</v>
      </c>
      <c r="S65" s="1" t="s">
        <v>59</v>
      </c>
      <c r="T65" s="1" t="s">
        <v>1361</v>
      </c>
      <c r="U65" s="1" t="s">
        <v>1377</v>
      </c>
      <c r="V65" s="1" t="s">
        <v>1376</v>
      </c>
      <c r="W65" s="1">
        <v>26</v>
      </c>
      <c r="X65" s="1">
        <v>26</v>
      </c>
      <c r="Y65" s="1">
        <v>20</v>
      </c>
      <c r="Z65" s="7">
        <v>1</v>
      </c>
      <c r="AA65" s="7">
        <v>0</v>
      </c>
      <c r="AB65" s="5">
        <v>0</v>
      </c>
      <c r="AH65" s="1" t="s">
        <v>1882</v>
      </c>
      <c r="AI65" s="1" t="s">
        <v>61</v>
      </c>
      <c r="AJ65" s="1" t="s">
        <v>1319</v>
      </c>
      <c r="AK65" s="1">
        <v>0</v>
      </c>
      <c r="AL65" s="7">
        <v>1</v>
      </c>
      <c r="AM65" s="7">
        <v>1</v>
      </c>
      <c r="AN65" s="1" t="s">
        <v>899</v>
      </c>
      <c r="AO65" s="5" t="s">
        <v>1410</v>
      </c>
      <c r="AP65" s="5" t="s">
        <v>900</v>
      </c>
      <c r="AQ65" s="1">
        <v>0</v>
      </c>
      <c r="AR65" s="1">
        <v>1</v>
      </c>
      <c r="AS65" s="1">
        <v>0</v>
      </c>
      <c r="AT65" s="1">
        <f t="shared" si="9"/>
        <v>0</v>
      </c>
      <c r="AU65" s="1">
        <f t="shared" si="10"/>
        <v>1</v>
      </c>
      <c r="AV65" s="1">
        <f t="shared" si="11"/>
        <v>0</v>
      </c>
      <c r="AW65" s="1">
        <v>0</v>
      </c>
      <c r="AX65" s="1">
        <v>0</v>
      </c>
      <c r="AY65" s="1">
        <v>0</v>
      </c>
      <c r="AZ65" s="6">
        <v>1</v>
      </c>
      <c r="BA65" s="1" t="s">
        <v>90</v>
      </c>
      <c r="BB65" s="1" t="s">
        <v>1729</v>
      </c>
      <c r="BC65" s="1" t="s">
        <v>2420</v>
      </c>
      <c r="BD65" s="1" t="s">
        <v>903</v>
      </c>
      <c r="BE65" s="1" t="s">
        <v>1730</v>
      </c>
      <c r="BF65" s="1">
        <v>1</v>
      </c>
      <c r="BG65" s="1" t="s">
        <v>1780</v>
      </c>
      <c r="BH65" s="5">
        <v>1</v>
      </c>
      <c r="BI65" s="1" t="s">
        <v>1781</v>
      </c>
      <c r="BJ65" s="1" t="s">
        <v>1782</v>
      </c>
      <c r="BK65" s="1" t="s">
        <v>901</v>
      </c>
      <c r="BL65" s="1">
        <v>1</v>
      </c>
      <c r="BM65" s="1" t="s">
        <v>902</v>
      </c>
      <c r="BN65" s="1" t="s">
        <v>430</v>
      </c>
      <c r="BO65" s="1" t="s">
        <v>2004</v>
      </c>
      <c r="BP65" s="6">
        <v>0</v>
      </c>
      <c r="BQ65" s="1">
        <v>8</v>
      </c>
      <c r="BR65" s="1">
        <v>17</v>
      </c>
      <c r="BS65" s="8">
        <v>0.65384615384615385</v>
      </c>
      <c r="BT65" s="8">
        <v>0.30769230769230771</v>
      </c>
      <c r="BU65" s="9">
        <v>23</v>
      </c>
      <c r="BV65" s="9"/>
      <c r="BW65" s="9">
        <v>3</v>
      </c>
      <c r="BX65" s="9"/>
      <c r="BY65" s="9"/>
      <c r="BZ65" s="9"/>
      <c r="CA65" s="9"/>
      <c r="CB65" s="10" t="s">
        <v>1752</v>
      </c>
      <c r="CC65" s="10" t="s">
        <v>1639</v>
      </c>
      <c r="CD65" s="1" t="s">
        <v>1783</v>
      </c>
      <c r="CE65" s="1" t="s">
        <v>904</v>
      </c>
      <c r="CF65" s="1" t="s">
        <v>905</v>
      </c>
    </row>
    <row r="66" spans="1:87" x14ac:dyDescent="0.2">
      <c r="A66" s="5" t="s">
        <v>125</v>
      </c>
      <c r="K66" s="1">
        <v>2018</v>
      </c>
      <c r="L66" s="1">
        <v>1</v>
      </c>
      <c r="M66" s="1">
        <v>28</v>
      </c>
      <c r="N66" s="1" t="s">
        <v>368</v>
      </c>
      <c r="O66" s="1" t="s">
        <v>906</v>
      </c>
      <c r="P66" s="1" t="s">
        <v>907</v>
      </c>
      <c r="Q66" s="6">
        <v>28</v>
      </c>
      <c r="R66" s="1" t="s">
        <v>58</v>
      </c>
      <c r="S66" s="1" t="s">
        <v>59</v>
      </c>
      <c r="T66" s="1" t="s">
        <v>912</v>
      </c>
      <c r="U66" s="1" t="s">
        <v>1371</v>
      </c>
      <c r="W66" s="1">
        <v>4</v>
      </c>
      <c r="X66" s="1">
        <v>4</v>
      </c>
      <c r="Y66" s="1">
        <v>1</v>
      </c>
      <c r="Z66" s="7">
        <v>1</v>
      </c>
      <c r="AA66" s="7">
        <v>0</v>
      </c>
      <c r="AB66" s="5">
        <v>0</v>
      </c>
      <c r="AH66" s="1" t="s">
        <v>60</v>
      </c>
      <c r="AI66" s="1" t="s">
        <v>908</v>
      </c>
      <c r="AJ66" s="1" t="s">
        <v>1320</v>
      </c>
      <c r="AK66" s="1">
        <v>1</v>
      </c>
      <c r="AL66" s="7" t="s">
        <v>125</v>
      </c>
      <c r="AM66" s="7" t="s">
        <v>125</v>
      </c>
      <c r="AN66" s="1" t="s">
        <v>909</v>
      </c>
      <c r="AO66" s="5" t="s">
        <v>910</v>
      </c>
      <c r="AP66" s="5" t="s">
        <v>911</v>
      </c>
      <c r="AQ66" s="1">
        <v>1</v>
      </c>
      <c r="AR66" s="1">
        <v>1</v>
      </c>
      <c r="AS66" s="1">
        <v>0</v>
      </c>
      <c r="AT66" s="1">
        <f t="shared" si="9"/>
        <v>0</v>
      </c>
      <c r="AU66" s="1">
        <f t="shared" si="10"/>
        <v>0</v>
      </c>
      <c r="AV66" s="1">
        <f t="shared" si="11"/>
        <v>0</v>
      </c>
      <c r="AW66" s="1">
        <v>1</v>
      </c>
      <c r="AX66" s="1">
        <v>0</v>
      </c>
      <c r="AY66" s="1">
        <v>0</v>
      </c>
      <c r="AZ66" s="6">
        <v>1</v>
      </c>
      <c r="BA66" s="1" t="s">
        <v>90</v>
      </c>
      <c r="BB66" s="1" t="s">
        <v>913</v>
      </c>
      <c r="BC66" s="1" t="s">
        <v>2407</v>
      </c>
      <c r="BD66" s="1" t="s">
        <v>914</v>
      </c>
      <c r="BE66" s="1" t="s">
        <v>915</v>
      </c>
      <c r="BF66" s="1">
        <v>0</v>
      </c>
      <c r="BG66" s="1" t="s">
        <v>1900</v>
      </c>
      <c r="BH66" s="5">
        <v>0</v>
      </c>
      <c r="BI66" s="1" t="s">
        <v>1189</v>
      </c>
      <c r="BJ66" s="1" t="s">
        <v>1846</v>
      </c>
      <c r="BK66" s="1" t="s">
        <v>68</v>
      </c>
      <c r="BL66" s="1">
        <v>0</v>
      </c>
      <c r="BN66" s="1" t="s">
        <v>184</v>
      </c>
      <c r="BP66" s="6" t="s">
        <v>125</v>
      </c>
      <c r="BQ66" s="1">
        <v>2</v>
      </c>
      <c r="BR66" s="1">
        <v>2</v>
      </c>
      <c r="BS66" s="8">
        <v>0.5</v>
      </c>
      <c r="BT66" s="8">
        <v>0.5</v>
      </c>
      <c r="BU66" s="9">
        <v>4</v>
      </c>
      <c r="BV66" s="9"/>
      <c r="BW66" s="9"/>
      <c r="BX66" s="9"/>
      <c r="BY66" s="9"/>
      <c r="BZ66" s="9"/>
      <c r="CA66" s="9"/>
      <c r="CB66" s="10" t="s">
        <v>1640</v>
      </c>
      <c r="CC66" s="10" t="s">
        <v>1369</v>
      </c>
      <c r="CE66" s="1" t="s">
        <v>916</v>
      </c>
      <c r="CF66" s="1" t="s">
        <v>917</v>
      </c>
    </row>
    <row r="67" spans="1:87" x14ac:dyDescent="0.2">
      <c r="A67" s="5">
        <v>1</v>
      </c>
      <c r="B67" s="1" t="s">
        <v>2050</v>
      </c>
      <c r="C67" s="1" t="s">
        <v>2049</v>
      </c>
      <c r="G67" s="1" t="s">
        <v>2335</v>
      </c>
      <c r="J67" s="1" t="s">
        <v>2336</v>
      </c>
      <c r="K67" s="1">
        <v>2018</v>
      </c>
      <c r="L67" s="1">
        <v>2</v>
      </c>
      <c r="M67" s="1">
        <v>14</v>
      </c>
      <c r="N67" s="1" t="s">
        <v>172</v>
      </c>
      <c r="O67" s="1" t="s">
        <v>918</v>
      </c>
      <c r="P67" s="1" t="s">
        <v>919</v>
      </c>
      <c r="Q67" s="6">
        <v>19</v>
      </c>
      <c r="R67" s="1" t="s">
        <v>175</v>
      </c>
      <c r="S67" s="1" t="s">
        <v>59</v>
      </c>
      <c r="T67" s="1" t="s">
        <v>1358</v>
      </c>
      <c r="U67" s="1" t="s">
        <v>922</v>
      </c>
      <c r="W67" s="1">
        <v>17</v>
      </c>
      <c r="X67" s="1">
        <v>17</v>
      </c>
      <c r="Y67" s="1">
        <v>15</v>
      </c>
      <c r="Z67" s="7">
        <v>0</v>
      </c>
      <c r="AA67" s="7">
        <v>0</v>
      </c>
      <c r="AB67" s="5">
        <v>0</v>
      </c>
      <c r="AC67" s="7" t="s">
        <v>1388</v>
      </c>
      <c r="AD67" s="1" t="s">
        <v>920</v>
      </c>
      <c r="AE67" s="1" t="s">
        <v>1334</v>
      </c>
      <c r="AH67" s="1" t="s">
        <v>60</v>
      </c>
      <c r="AI67" s="1" t="s">
        <v>921</v>
      </c>
      <c r="AJ67" s="1" t="s">
        <v>1321</v>
      </c>
      <c r="AK67" s="1">
        <v>0</v>
      </c>
      <c r="AL67" s="7">
        <v>1</v>
      </c>
      <c r="AM67" s="7">
        <v>1</v>
      </c>
      <c r="AN67" s="1" t="s">
        <v>1485</v>
      </c>
      <c r="AO67" s="5" t="s">
        <v>1483</v>
      </c>
      <c r="AP67" s="5" t="s">
        <v>1483</v>
      </c>
      <c r="AQ67" s="1">
        <v>0</v>
      </c>
      <c r="AR67" s="1">
        <v>1</v>
      </c>
      <c r="AS67" s="1">
        <v>0</v>
      </c>
      <c r="AT67" s="1">
        <f t="shared" si="9"/>
        <v>0</v>
      </c>
      <c r="AU67" s="1">
        <f t="shared" si="10"/>
        <v>1</v>
      </c>
      <c r="AV67" s="1">
        <f t="shared" si="11"/>
        <v>0</v>
      </c>
      <c r="AW67" s="1">
        <v>0</v>
      </c>
      <c r="AX67" s="1">
        <v>0</v>
      </c>
      <c r="AY67" s="1">
        <v>0</v>
      </c>
      <c r="AZ67" s="6">
        <v>0</v>
      </c>
      <c r="BA67" s="1" t="s">
        <v>23</v>
      </c>
      <c r="BB67" s="1" t="s">
        <v>923</v>
      </c>
      <c r="BC67" s="1">
        <v>1</v>
      </c>
      <c r="BD67" s="1" t="s">
        <v>1484</v>
      </c>
      <c r="BE67" s="1" t="s">
        <v>1486</v>
      </c>
      <c r="BF67" s="1">
        <v>1</v>
      </c>
      <c r="BG67" s="1" t="s">
        <v>1787</v>
      </c>
      <c r="BH67" s="5">
        <v>1</v>
      </c>
      <c r="BI67" s="1" t="s">
        <v>1788</v>
      </c>
      <c r="BJ67" s="1" t="s">
        <v>1789</v>
      </c>
      <c r="BK67" s="1" t="s">
        <v>924</v>
      </c>
      <c r="BL67" s="1">
        <v>0</v>
      </c>
      <c r="BM67" s="1" t="s">
        <v>925</v>
      </c>
      <c r="BN67" s="1" t="s">
        <v>926</v>
      </c>
      <c r="BO67" s="1" t="s">
        <v>94</v>
      </c>
      <c r="BP67" s="6" t="s">
        <v>1704</v>
      </c>
      <c r="BQ67" s="1">
        <v>9</v>
      </c>
      <c r="BR67" s="1">
        <v>8</v>
      </c>
      <c r="BS67" s="8">
        <v>0.47058823529411764</v>
      </c>
      <c r="BT67" s="8">
        <v>0.52941176470588236</v>
      </c>
      <c r="BU67" s="9">
        <v>11</v>
      </c>
      <c r="BV67" s="9">
        <v>1</v>
      </c>
      <c r="BW67" s="9">
        <v>2</v>
      </c>
      <c r="BX67" s="9">
        <v>1</v>
      </c>
      <c r="BY67" s="9"/>
      <c r="BZ67" s="9"/>
      <c r="CA67" s="9">
        <v>2</v>
      </c>
      <c r="CB67" s="10" t="s">
        <v>1741</v>
      </c>
      <c r="CC67" s="10" t="s">
        <v>1641</v>
      </c>
      <c r="CD67" s="1" t="s">
        <v>1482</v>
      </c>
      <c r="CE67" s="1" t="s">
        <v>927</v>
      </c>
      <c r="CF67" s="1" t="s">
        <v>928</v>
      </c>
    </row>
    <row r="68" spans="1:87" x14ac:dyDescent="0.2">
      <c r="A68" s="5">
        <v>0</v>
      </c>
      <c r="C68" s="1" t="s">
        <v>2005</v>
      </c>
      <c r="G68" s="1" t="s">
        <v>2333</v>
      </c>
      <c r="J68" s="1" t="s">
        <v>2334</v>
      </c>
      <c r="K68" s="1">
        <v>2018</v>
      </c>
      <c r="L68" s="1">
        <v>4</v>
      </c>
      <c r="M68" s="1">
        <v>22</v>
      </c>
      <c r="N68" s="1" t="s">
        <v>744</v>
      </c>
      <c r="O68" s="1" t="s">
        <v>929</v>
      </c>
      <c r="P68" s="1" t="s">
        <v>930</v>
      </c>
      <c r="Q68" s="6">
        <v>29</v>
      </c>
      <c r="R68" s="1" t="s">
        <v>58</v>
      </c>
      <c r="S68" s="1" t="s">
        <v>59</v>
      </c>
      <c r="T68" s="1" t="s">
        <v>934</v>
      </c>
      <c r="U68" s="1" t="s">
        <v>935</v>
      </c>
      <c r="V68" s="1" t="s">
        <v>936</v>
      </c>
      <c r="W68" s="1">
        <v>4</v>
      </c>
      <c r="X68" s="1">
        <v>4</v>
      </c>
      <c r="Y68" s="1">
        <v>4</v>
      </c>
      <c r="Z68" s="7">
        <v>0</v>
      </c>
      <c r="AA68" s="7">
        <v>0</v>
      </c>
      <c r="AB68" s="5">
        <v>0</v>
      </c>
      <c r="AC68" s="7" t="s">
        <v>1388</v>
      </c>
      <c r="AD68" s="1" t="s">
        <v>931</v>
      </c>
      <c r="AE68" s="1" t="s">
        <v>932</v>
      </c>
      <c r="AF68" s="1">
        <v>4</v>
      </c>
      <c r="AG68" s="1" t="s">
        <v>2222</v>
      </c>
      <c r="AH68" s="1" t="s">
        <v>1883</v>
      </c>
      <c r="AI68" s="1" t="s">
        <v>933</v>
      </c>
      <c r="AJ68" s="1" t="s">
        <v>1322</v>
      </c>
      <c r="AK68" s="1">
        <v>0</v>
      </c>
      <c r="AL68" s="7">
        <v>1</v>
      </c>
      <c r="AM68" s="7">
        <v>1</v>
      </c>
      <c r="AN68" s="1" t="s">
        <v>1481</v>
      </c>
      <c r="AO68" s="5" t="s">
        <v>1479</v>
      </c>
      <c r="AP68" s="5" t="s">
        <v>1480</v>
      </c>
      <c r="AQ68" s="1">
        <v>0</v>
      </c>
      <c r="AR68" s="1">
        <v>1</v>
      </c>
      <c r="AS68" s="1">
        <v>0</v>
      </c>
      <c r="AT68" s="1">
        <f t="shared" si="9"/>
        <v>0</v>
      </c>
      <c r="AU68" s="1">
        <f t="shared" si="10"/>
        <v>1</v>
      </c>
      <c r="AV68" s="1">
        <f t="shared" si="11"/>
        <v>0</v>
      </c>
      <c r="AW68" s="1">
        <v>0</v>
      </c>
      <c r="AX68" s="1">
        <v>0</v>
      </c>
      <c r="AY68" s="1">
        <v>0</v>
      </c>
      <c r="AZ68" s="6">
        <v>0</v>
      </c>
      <c r="BA68" s="1" t="s">
        <v>90</v>
      </c>
      <c r="BB68" s="1" t="s">
        <v>938</v>
      </c>
      <c r="BC68" s="1">
        <v>0</v>
      </c>
      <c r="BD68" s="1" t="s">
        <v>939</v>
      </c>
      <c r="BE68" s="1" t="s">
        <v>2421</v>
      </c>
      <c r="BF68" s="1">
        <v>1</v>
      </c>
      <c r="BG68" s="1" t="s">
        <v>937</v>
      </c>
      <c r="BH68" s="5">
        <v>1</v>
      </c>
      <c r="BI68" s="1" t="s">
        <v>940</v>
      </c>
      <c r="BJ68" s="1" t="s">
        <v>941</v>
      </c>
      <c r="BK68" s="1" t="s">
        <v>68</v>
      </c>
      <c r="BL68" s="1">
        <v>0</v>
      </c>
      <c r="BN68" s="1" t="s">
        <v>430</v>
      </c>
      <c r="BO68" s="1" t="s">
        <v>2006</v>
      </c>
      <c r="BP68" s="6">
        <v>0</v>
      </c>
      <c r="BQ68" s="1">
        <v>3</v>
      </c>
      <c r="BR68" s="1">
        <v>1</v>
      </c>
      <c r="BS68" s="8">
        <v>0.25</v>
      </c>
      <c r="BT68" s="8">
        <v>0.75</v>
      </c>
      <c r="BU68" s="9"/>
      <c r="BV68" s="9">
        <v>3</v>
      </c>
      <c r="BW68" s="9">
        <v>1</v>
      </c>
      <c r="BX68" s="9"/>
      <c r="BY68" s="9"/>
      <c r="BZ68" s="9"/>
      <c r="CA68" s="9"/>
      <c r="CB68" s="10" t="s">
        <v>1642</v>
      </c>
      <c r="CC68" s="10" t="s">
        <v>1907</v>
      </c>
      <c r="CE68" s="1" t="s">
        <v>942</v>
      </c>
      <c r="CF68" s="1" t="s">
        <v>943</v>
      </c>
      <c r="CG68" s="1" t="s">
        <v>944</v>
      </c>
    </row>
    <row r="69" spans="1:87" x14ac:dyDescent="0.2">
      <c r="A69" s="5">
        <v>0</v>
      </c>
      <c r="C69" s="1" t="s">
        <v>2007</v>
      </c>
      <c r="D69" s="1">
        <v>1</v>
      </c>
      <c r="E69" s="1" t="s">
        <v>1970</v>
      </c>
      <c r="F69" s="1" t="s">
        <v>1971</v>
      </c>
      <c r="K69" s="1">
        <v>2018</v>
      </c>
      <c r="L69" s="1">
        <v>5</v>
      </c>
      <c r="M69" s="1">
        <v>18</v>
      </c>
      <c r="N69" s="1" t="s">
        <v>137</v>
      </c>
      <c r="O69" s="1" t="s">
        <v>945</v>
      </c>
      <c r="P69" s="1" t="s">
        <v>946</v>
      </c>
      <c r="Q69" s="6">
        <v>17</v>
      </c>
      <c r="R69" s="1" t="s">
        <v>58</v>
      </c>
      <c r="S69" s="1" t="s">
        <v>59</v>
      </c>
      <c r="T69" s="1" t="s">
        <v>1363</v>
      </c>
      <c r="U69" s="1" t="s">
        <v>952</v>
      </c>
      <c r="W69" s="1">
        <v>10</v>
      </c>
      <c r="X69" s="1">
        <v>10</v>
      </c>
      <c r="Y69" s="1">
        <v>13</v>
      </c>
      <c r="Z69" s="7">
        <v>0</v>
      </c>
      <c r="AA69" s="7">
        <v>0</v>
      </c>
      <c r="AB69" s="5">
        <v>0</v>
      </c>
      <c r="AC69" s="7" t="s">
        <v>1388</v>
      </c>
      <c r="AD69" s="1" t="s">
        <v>947</v>
      </c>
      <c r="AE69" s="1" t="s">
        <v>1389</v>
      </c>
      <c r="AH69" s="1" t="s">
        <v>948</v>
      </c>
      <c r="AI69" s="1" t="s">
        <v>949</v>
      </c>
      <c r="AJ69" s="1" t="s">
        <v>1323</v>
      </c>
      <c r="AK69" s="1">
        <v>1</v>
      </c>
      <c r="AL69" s="7">
        <v>0</v>
      </c>
      <c r="AM69" s="7">
        <v>0</v>
      </c>
      <c r="AN69" s="1" t="s">
        <v>950</v>
      </c>
      <c r="AO69" s="5" t="s">
        <v>1429</v>
      </c>
      <c r="AP69" s="5" t="s">
        <v>951</v>
      </c>
      <c r="AQ69" s="1">
        <v>1</v>
      </c>
      <c r="AR69" s="1">
        <v>0</v>
      </c>
      <c r="AS69" s="1">
        <v>1</v>
      </c>
      <c r="AT69" s="1">
        <f t="shared" si="9"/>
        <v>0</v>
      </c>
      <c r="AU69" s="1">
        <f t="shared" si="10"/>
        <v>0</v>
      </c>
      <c r="AV69" s="1">
        <f t="shared" si="11"/>
        <v>0</v>
      </c>
      <c r="AW69" s="1">
        <v>0</v>
      </c>
      <c r="AX69" s="1">
        <v>1</v>
      </c>
      <c r="AY69" s="1">
        <v>0</v>
      </c>
      <c r="AZ69" s="6">
        <v>0</v>
      </c>
      <c r="BA69" s="1" t="s">
        <v>360</v>
      </c>
      <c r="BB69" s="1" t="s">
        <v>953</v>
      </c>
      <c r="BC69" s="1">
        <v>0</v>
      </c>
      <c r="BD69" s="1" t="s">
        <v>954</v>
      </c>
      <c r="BE69" s="1" t="s">
        <v>955</v>
      </c>
      <c r="BF69" s="1">
        <v>0</v>
      </c>
      <c r="BG69" s="1" t="s">
        <v>1823</v>
      </c>
      <c r="BH69" s="5">
        <v>0</v>
      </c>
      <c r="BI69" s="1" t="s">
        <v>956</v>
      </c>
      <c r="BJ69" s="1" t="s">
        <v>1824</v>
      </c>
      <c r="BK69" s="1" t="s">
        <v>68</v>
      </c>
      <c r="BL69" s="1">
        <v>0</v>
      </c>
      <c r="BN69" s="1" t="s">
        <v>1931</v>
      </c>
      <c r="BO69" s="1" t="s">
        <v>1932</v>
      </c>
      <c r="BP69" s="6">
        <v>0</v>
      </c>
      <c r="BQ69" s="1">
        <v>4</v>
      </c>
      <c r="BR69" s="1">
        <v>6</v>
      </c>
      <c r="BS69" s="8">
        <v>0.6</v>
      </c>
      <c r="BT69" s="8">
        <v>0.4</v>
      </c>
      <c r="BU69" s="9">
        <v>6</v>
      </c>
      <c r="BV69" s="9"/>
      <c r="BW69" s="9">
        <v>2</v>
      </c>
      <c r="BX69" s="9">
        <v>1</v>
      </c>
      <c r="BY69" s="9"/>
      <c r="BZ69" s="9"/>
      <c r="CA69" s="9">
        <v>1</v>
      </c>
      <c r="CB69" s="10" t="s">
        <v>1743</v>
      </c>
      <c r="CC69" s="10" t="s">
        <v>1643</v>
      </c>
      <c r="CE69" s="1" t="s">
        <v>957</v>
      </c>
      <c r="CF69" s="1" t="s">
        <v>955</v>
      </c>
      <c r="CG69" s="1" t="s">
        <v>958</v>
      </c>
    </row>
    <row r="70" spans="1:87" x14ac:dyDescent="0.2">
      <c r="A70" s="5" t="s">
        <v>2089</v>
      </c>
      <c r="B70" s="1" t="s">
        <v>973</v>
      </c>
      <c r="C70" s="1" t="s">
        <v>974</v>
      </c>
      <c r="G70" s="1" t="s">
        <v>2332</v>
      </c>
      <c r="J70" s="1" t="s">
        <v>972</v>
      </c>
      <c r="K70" s="1">
        <v>2018</v>
      </c>
      <c r="L70" s="1">
        <v>6</v>
      </c>
      <c r="M70" s="1">
        <v>28</v>
      </c>
      <c r="N70" s="1" t="s">
        <v>959</v>
      </c>
      <c r="O70" s="1" t="s">
        <v>960</v>
      </c>
      <c r="P70" s="1" t="s">
        <v>961</v>
      </c>
      <c r="Q70" s="6">
        <v>38</v>
      </c>
      <c r="R70" s="1" t="s">
        <v>58</v>
      </c>
      <c r="S70" s="1" t="s">
        <v>59</v>
      </c>
      <c r="T70" s="1" t="s">
        <v>964</v>
      </c>
      <c r="U70" s="1" t="s">
        <v>965</v>
      </c>
      <c r="W70" s="1">
        <v>5</v>
      </c>
      <c r="X70" s="1">
        <v>5</v>
      </c>
      <c r="Y70" s="1">
        <v>2</v>
      </c>
      <c r="Z70" s="7">
        <v>0</v>
      </c>
      <c r="AA70" s="7">
        <v>0</v>
      </c>
      <c r="AB70" s="5">
        <v>0</v>
      </c>
      <c r="AH70" s="1" t="s">
        <v>60</v>
      </c>
      <c r="AI70" s="1" t="s">
        <v>962</v>
      </c>
      <c r="AJ70" s="1" t="s">
        <v>1324</v>
      </c>
      <c r="AK70" s="1">
        <v>0</v>
      </c>
      <c r="AL70" s="7" t="s">
        <v>125</v>
      </c>
      <c r="AM70" s="7" t="s">
        <v>125</v>
      </c>
      <c r="AN70" s="1" t="s">
        <v>178</v>
      </c>
      <c r="AO70" s="1" t="s">
        <v>963</v>
      </c>
      <c r="AP70" s="1" t="s">
        <v>963</v>
      </c>
      <c r="AQ70" s="1">
        <v>0</v>
      </c>
      <c r="AR70" s="1">
        <v>0</v>
      </c>
      <c r="AS70" s="1">
        <v>1</v>
      </c>
      <c r="AT70" s="1">
        <f t="shared" si="9"/>
        <v>0</v>
      </c>
      <c r="AU70" s="1">
        <f t="shared" si="10"/>
        <v>0</v>
      </c>
      <c r="AV70" s="1">
        <f t="shared" si="11"/>
        <v>1</v>
      </c>
      <c r="AW70" s="1">
        <v>0</v>
      </c>
      <c r="AX70" s="1">
        <v>0</v>
      </c>
      <c r="AY70" s="1">
        <v>0</v>
      </c>
      <c r="AZ70" s="6">
        <v>0</v>
      </c>
      <c r="BA70" s="1" t="s">
        <v>24</v>
      </c>
      <c r="BB70" s="1" t="s">
        <v>967</v>
      </c>
      <c r="BC70" s="1">
        <v>1</v>
      </c>
      <c r="BD70" s="1" t="s">
        <v>970</v>
      </c>
      <c r="BE70" s="1" t="s">
        <v>971</v>
      </c>
      <c r="BF70" s="1">
        <v>1</v>
      </c>
      <c r="BG70" s="1" t="s">
        <v>1839</v>
      </c>
      <c r="BH70" s="5">
        <v>1</v>
      </c>
      <c r="BI70" s="1" t="s">
        <v>1519</v>
      </c>
      <c r="BJ70" s="1" t="s">
        <v>972</v>
      </c>
      <c r="BK70" s="1" t="s">
        <v>968</v>
      </c>
      <c r="BL70" s="1">
        <v>0</v>
      </c>
      <c r="BM70" s="1" t="s">
        <v>969</v>
      </c>
      <c r="BN70" s="1" t="s">
        <v>973</v>
      </c>
      <c r="BO70" s="1" t="s">
        <v>974</v>
      </c>
      <c r="BP70" s="6">
        <v>0</v>
      </c>
      <c r="BQ70" s="1">
        <v>3</v>
      </c>
      <c r="BR70" s="1">
        <v>2</v>
      </c>
      <c r="BS70" s="8">
        <f>BR70/5</f>
        <v>0.4</v>
      </c>
      <c r="BT70" s="8">
        <f>BQ70/5</f>
        <v>0.6</v>
      </c>
      <c r="BU70" s="9">
        <v>5</v>
      </c>
      <c r="BV70" s="9"/>
      <c r="BW70" s="9"/>
      <c r="BX70" s="9"/>
      <c r="BY70" s="9"/>
      <c r="BZ70" s="9"/>
      <c r="CA70" s="9"/>
      <c r="CB70" s="10" t="s">
        <v>1644</v>
      </c>
      <c r="CC70" s="10" t="s">
        <v>1908</v>
      </c>
      <c r="CE70" s="1" t="s">
        <v>975</v>
      </c>
      <c r="CF70" s="1" t="s">
        <v>976</v>
      </c>
      <c r="CG70" s="1" t="s">
        <v>977</v>
      </c>
    </row>
    <row r="71" spans="1:87" x14ac:dyDescent="0.2">
      <c r="A71" s="5">
        <v>1</v>
      </c>
      <c r="B71" s="1" t="s">
        <v>2052</v>
      </c>
      <c r="C71" s="1" t="s">
        <v>2053</v>
      </c>
      <c r="H71" s="1" t="s">
        <v>2330</v>
      </c>
      <c r="J71" s="1" t="s">
        <v>2331</v>
      </c>
      <c r="K71" s="1">
        <v>2018</v>
      </c>
      <c r="L71" s="1">
        <v>10</v>
      </c>
      <c r="M71" s="1">
        <v>27</v>
      </c>
      <c r="N71" s="1" t="s">
        <v>368</v>
      </c>
      <c r="O71" s="1" t="s">
        <v>978</v>
      </c>
      <c r="P71" s="1" t="s">
        <v>979</v>
      </c>
      <c r="Q71" s="6">
        <v>46</v>
      </c>
      <c r="R71" s="1" t="s">
        <v>58</v>
      </c>
      <c r="S71" s="1" t="s">
        <v>59</v>
      </c>
      <c r="T71" s="1" t="s">
        <v>1364</v>
      </c>
      <c r="U71" s="1" t="s">
        <v>985</v>
      </c>
      <c r="V71" s="1" t="s">
        <v>986</v>
      </c>
      <c r="W71" s="1">
        <v>11</v>
      </c>
      <c r="X71" s="1">
        <v>11</v>
      </c>
      <c r="Y71" s="1">
        <v>6</v>
      </c>
      <c r="Z71" s="7">
        <v>0</v>
      </c>
      <c r="AA71" s="7">
        <v>0</v>
      </c>
      <c r="AB71" s="5" t="s">
        <v>1886</v>
      </c>
      <c r="AC71" s="7">
        <v>1</v>
      </c>
      <c r="AD71" s="1" t="s">
        <v>980</v>
      </c>
      <c r="AE71" s="1" t="s">
        <v>981</v>
      </c>
      <c r="AH71" s="1" t="s">
        <v>1862</v>
      </c>
      <c r="AI71" s="1" t="s">
        <v>982</v>
      </c>
      <c r="AJ71" s="1" t="s">
        <v>1863</v>
      </c>
      <c r="AK71" s="1">
        <v>1</v>
      </c>
      <c r="AL71" s="7" t="s">
        <v>125</v>
      </c>
      <c r="AM71" s="7" t="s">
        <v>125</v>
      </c>
      <c r="AN71" s="1" t="s">
        <v>178</v>
      </c>
      <c r="AO71" s="5" t="s">
        <v>983</v>
      </c>
      <c r="AP71" s="5" t="s">
        <v>984</v>
      </c>
      <c r="AQ71" s="1">
        <v>1</v>
      </c>
      <c r="AR71" s="1">
        <v>1</v>
      </c>
      <c r="AS71" s="1">
        <v>0</v>
      </c>
      <c r="AT71" s="1">
        <f t="shared" si="9"/>
        <v>0</v>
      </c>
      <c r="AU71" s="1">
        <f t="shared" si="10"/>
        <v>0</v>
      </c>
      <c r="AV71" s="1">
        <f t="shared" si="11"/>
        <v>0</v>
      </c>
      <c r="AW71" s="1">
        <v>1</v>
      </c>
      <c r="AX71" s="1">
        <v>0</v>
      </c>
      <c r="AY71" s="1">
        <v>0</v>
      </c>
      <c r="AZ71" s="6">
        <v>0</v>
      </c>
      <c r="BA71" s="1" t="s">
        <v>194</v>
      </c>
      <c r="BB71" s="1" t="s">
        <v>988</v>
      </c>
      <c r="BC71" s="1">
        <v>1</v>
      </c>
      <c r="BD71" s="1" t="s">
        <v>989</v>
      </c>
      <c r="BE71" s="1" t="s">
        <v>990</v>
      </c>
      <c r="BF71" s="1">
        <v>0</v>
      </c>
      <c r="BG71" s="1" t="s">
        <v>987</v>
      </c>
      <c r="BH71" s="5">
        <v>0</v>
      </c>
      <c r="BI71" s="1" t="s">
        <v>991</v>
      </c>
      <c r="BJ71" s="1" t="s">
        <v>992</v>
      </c>
      <c r="BK71" s="1" t="s">
        <v>68</v>
      </c>
      <c r="BL71" s="1">
        <v>0</v>
      </c>
      <c r="BN71" s="1" t="s">
        <v>2051</v>
      </c>
      <c r="BO71" s="1" t="s">
        <v>993</v>
      </c>
      <c r="BP71" s="6" t="s">
        <v>1705</v>
      </c>
      <c r="BQ71" s="1">
        <v>8</v>
      </c>
      <c r="BR71" s="1">
        <v>3</v>
      </c>
      <c r="BS71" s="8">
        <f>BR71/11</f>
        <v>0.27272727272727271</v>
      </c>
      <c r="BT71" s="8">
        <f>BQ71/11</f>
        <v>0.72727272727272729</v>
      </c>
      <c r="BU71" s="9">
        <v>11</v>
      </c>
      <c r="BV71" s="9"/>
      <c r="BW71" s="9"/>
      <c r="BX71" s="9"/>
      <c r="BY71" s="9"/>
      <c r="BZ71" s="9"/>
      <c r="CA71" s="9"/>
      <c r="CB71" s="10" t="s">
        <v>1645</v>
      </c>
      <c r="CC71" s="10" t="s">
        <v>1646</v>
      </c>
      <c r="CE71" s="1" t="s">
        <v>994</v>
      </c>
      <c r="CF71" s="1" t="s">
        <v>995</v>
      </c>
      <c r="CG71" s="1" t="s">
        <v>996</v>
      </c>
    </row>
    <row r="72" spans="1:87" x14ac:dyDescent="0.2">
      <c r="A72" s="5">
        <v>1</v>
      </c>
      <c r="B72" s="1" t="s">
        <v>2056</v>
      </c>
      <c r="C72" s="1" t="s">
        <v>2055</v>
      </c>
      <c r="H72" s="1" t="s">
        <v>2328</v>
      </c>
      <c r="J72" s="1" t="s">
        <v>2329</v>
      </c>
      <c r="K72" s="1">
        <v>2018</v>
      </c>
      <c r="L72" s="1">
        <v>11</v>
      </c>
      <c r="M72" s="1">
        <v>7</v>
      </c>
      <c r="N72" s="1" t="s">
        <v>337</v>
      </c>
      <c r="O72" s="1" t="s">
        <v>997</v>
      </c>
      <c r="P72" s="1" t="s">
        <v>998</v>
      </c>
      <c r="Q72" s="6">
        <v>28</v>
      </c>
      <c r="R72" s="1" t="s">
        <v>58</v>
      </c>
      <c r="S72" s="1" t="s">
        <v>59</v>
      </c>
      <c r="T72" s="1" t="s">
        <v>1000</v>
      </c>
      <c r="U72" s="1" t="s">
        <v>1001</v>
      </c>
      <c r="V72" s="1" t="s">
        <v>1002</v>
      </c>
      <c r="W72" s="1">
        <v>11</v>
      </c>
      <c r="X72" s="1">
        <v>11</v>
      </c>
      <c r="Y72" s="1">
        <v>11</v>
      </c>
      <c r="Z72" s="7">
        <v>1</v>
      </c>
      <c r="AA72" s="7">
        <v>0</v>
      </c>
      <c r="AB72" s="5">
        <v>0</v>
      </c>
      <c r="AH72" s="1" t="s">
        <v>60</v>
      </c>
      <c r="AI72" s="1" t="s">
        <v>999</v>
      </c>
      <c r="AJ72" s="1" t="s">
        <v>1885</v>
      </c>
      <c r="AK72" s="1">
        <v>0</v>
      </c>
      <c r="AL72" s="7">
        <v>1</v>
      </c>
      <c r="AM72" s="7">
        <v>1</v>
      </c>
      <c r="AN72" s="1" t="s">
        <v>1476</v>
      </c>
      <c r="AO72" s="5" t="s">
        <v>1478</v>
      </c>
      <c r="AP72" s="5" t="s">
        <v>1478</v>
      </c>
      <c r="AQ72" s="1">
        <v>1</v>
      </c>
      <c r="AR72" s="1">
        <v>0</v>
      </c>
      <c r="AS72" s="1">
        <v>0</v>
      </c>
      <c r="AT72" s="1">
        <f t="shared" si="9"/>
        <v>1</v>
      </c>
      <c r="AU72" s="1">
        <f t="shared" si="10"/>
        <v>0</v>
      </c>
      <c r="AV72" s="1">
        <f t="shared" si="11"/>
        <v>0</v>
      </c>
      <c r="AW72" s="1">
        <v>0</v>
      </c>
      <c r="AX72" s="1">
        <v>0</v>
      </c>
      <c r="AY72" s="1">
        <v>0</v>
      </c>
      <c r="AZ72" s="6">
        <v>0</v>
      </c>
      <c r="BA72" s="1" t="s">
        <v>22</v>
      </c>
      <c r="BB72" s="1" t="s">
        <v>1003</v>
      </c>
      <c r="BC72" s="1">
        <v>1</v>
      </c>
      <c r="BD72" s="1" t="s">
        <v>1006</v>
      </c>
      <c r="BE72" s="1" t="s">
        <v>1007</v>
      </c>
      <c r="BF72" s="1">
        <v>1</v>
      </c>
      <c r="BG72" s="1" t="s">
        <v>1818</v>
      </c>
      <c r="BH72" s="5">
        <v>1</v>
      </c>
      <c r="BI72" s="1" t="s">
        <v>1008</v>
      </c>
      <c r="BJ72" s="1" t="s">
        <v>1819</v>
      </c>
      <c r="BK72" s="1" t="s">
        <v>1004</v>
      </c>
      <c r="BL72" s="1">
        <v>1</v>
      </c>
      <c r="BM72" s="1" t="s">
        <v>1005</v>
      </c>
      <c r="BN72" s="1" t="s">
        <v>2057</v>
      </c>
      <c r="BO72" s="1" t="s">
        <v>2054</v>
      </c>
      <c r="BP72" s="6" t="s">
        <v>1706</v>
      </c>
      <c r="BQ72" s="1">
        <v>8</v>
      </c>
      <c r="BR72" s="1">
        <v>3</v>
      </c>
      <c r="BS72" s="8">
        <f>BR72/11</f>
        <v>0.27272727272727271</v>
      </c>
      <c r="BT72" s="8">
        <f>BQ72/11</f>
        <v>0.72727272727272729</v>
      </c>
      <c r="BU72" s="9">
        <v>10</v>
      </c>
      <c r="BV72" s="9"/>
      <c r="BW72" s="9">
        <v>1</v>
      </c>
      <c r="BX72" s="9"/>
      <c r="BY72" s="9"/>
      <c r="BZ72" s="9"/>
      <c r="CA72" s="9"/>
      <c r="CB72" s="10" t="s">
        <v>1750</v>
      </c>
      <c r="CC72" s="10" t="s">
        <v>1751</v>
      </c>
      <c r="CD72" s="1" t="s">
        <v>1647</v>
      </c>
      <c r="CE72" s="1" t="s">
        <v>1009</v>
      </c>
      <c r="CF72" s="1" t="s">
        <v>1010</v>
      </c>
      <c r="CG72" s="1" t="s">
        <v>1011</v>
      </c>
      <c r="CH72" s="1" t="s">
        <v>1012</v>
      </c>
      <c r="CI72" s="1" t="s">
        <v>1013</v>
      </c>
    </row>
    <row r="73" spans="1:87" x14ac:dyDescent="0.2">
      <c r="A73" s="5" t="s">
        <v>1989</v>
      </c>
      <c r="B73" s="1" t="s">
        <v>2027</v>
      </c>
      <c r="C73" s="1" t="s">
        <v>2028</v>
      </c>
      <c r="G73" s="1" t="s">
        <v>2326</v>
      </c>
      <c r="J73" s="1" t="s">
        <v>2327</v>
      </c>
      <c r="K73" s="1">
        <v>2019</v>
      </c>
      <c r="L73" s="1">
        <v>1</v>
      </c>
      <c r="M73" s="1">
        <v>23</v>
      </c>
      <c r="N73" s="1" t="s">
        <v>172</v>
      </c>
      <c r="O73" s="1" t="s">
        <v>1014</v>
      </c>
      <c r="P73" s="1" t="s">
        <v>1015</v>
      </c>
      <c r="Q73" s="6">
        <v>21</v>
      </c>
      <c r="R73" s="1" t="s">
        <v>58</v>
      </c>
      <c r="S73" s="1" t="s">
        <v>59</v>
      </c>
      <c r="T73" s="1" t="s">
        <v>1017</v>
      </c>
      <c r="U73" s="1" t="s">
        <v>1018</v>
      </c>
      <c r="V73" s="1" t="s">
        <v>1019</v>
      </c>
      <c r="W73" s="1">
        <v>5</v>
      </c>
      <c r="X73" s="1">
        <v>5</v>
      </c>
      <c r="Y73" s="1">
        <v>0</v>
      </c>
      <c r="Z73" s="7">
        <v>0</v>
      </c>
      <c r="AA73" s="7">
        <v>0</v>
      </c>
      <c r="AB73" s="5">
        <v>0</v>
      </c>
      <c r="AH73" s="1" t="s">
        <v>60</v>
      </c>
      <c r="AI73" s="1" t="s">
        <v>61</v>
      </c>
      <c r="AJ73" s="1" t="s">
        <v>1293</v>
      </c>
      <c r="AK73" s="1">
        <v>0</v>
      </c>
      <c r="AL73" s="7" t="s">
        <v>125</v>
      </c>
      <c r="AM73" s="7" t="s">
        <v>125</v>
      </c>
      <c r="AN73" s="1" t="s">
        <v>178</v>
      </c>
      <c r="AO73" s="5" t="s">
        <v>1016</v>
      </c>
      <c r="AP73" s="5" t="s">
        <v>1016</v>
      </c>
      <c r="AQ73" s="1">
        <v>1</v>
      </c>
      <c r="AR73" s="1">
        <v>0</v>
      </c>
      <c r="AS73" s="1">
        <v>0</v>
      </c>
      <c r="AT73" s="1">
        <f t="shared" si="9"/>
        <v>1</v>
      </c>
      <c r="AU73" s="1">
        <f t="shared" si="10"/>
        <v>0</v>
      </c>
      <c r="AV73" s="1">
        <f t="shared" si="11"/>
        <v>0</v>
      </c>
      <c r="AW73" s="1">
        <v>0</v>
      </c>
      <c r="AX73" s="1">
        <v>0</v>
      </c>
      <c r="AY73" s="1">
        <v>0</v>
      </c>
      <c r="AZ73" s="6">
        <v>0</v>
      </c>
      <c r="BA73" s="1" t="s">
        <v>22</v>
      </c>
      <c r="BB73" s="1" t="s">
        <v>1021</v>
      </c>
      <c r="BC73" s="1">
        <v>1</v>
      </c>
      <c r="BD73" s="1" t="s">
        <v>1023</v>
      </c>
      <c r="BE73" s="1" t="s">
        <v>1024</v>
      </c>
      <c r="BF73" s="1">
        <v>1</v>
      </c>
      <c r="BG73" s="1" t="s">
        <v>1464</v>
      </c>
      <c r="BH73" s="5">
        <v>1</v>
      </c>
      <c r="BI73" s="1" t="s">
        <v>1450</v>
      </c>
      <c r="BJ73" s="1" t="s">
        <v>1465</v>
      </c>
      <c r="BK73" s="1" t="s">
        <v>1022</v>
      </c>
      <c r="BL73" s="1">
        <v>0</v>
      </c>
      <c r="BN73" s="1" t="s">
        <v>2033</v>
      </c>
      <c r="BO73" s="1" t="s">
        <v>2034</v>
      </c>
      <c r="BP73" s="6" t="s">
        <v>1673</v>
      </c>
      <c r="BQ73" s="1">
        <v>0</v>
      </c>
      <c r="BR73" s="1">
        <v>5</v>
      </c>
      <c r="BS73" s="8">
        <f>BR73/5</f>
        <v>1</v>
      </c>
      <c r="BT73" s="8">
        <f>BQ73/5</f>
        <v>0</v>
      </c>
      <c r="BU73" s="9">
        <v>3</v>
      </c>
      <c r="BV73" s="9"/>
      <c r="BW73" s="9">
        <v>2</v>
      </c>
      <c r="BX73" s="9"/>
      <c r="BY73" s="9"/>
      <c r="BZ73" s="9"/>
      <c r="CA73" s="9"/>
      <c r="CB73" s="10" t="s">
        <v>1649</v>
      </c>
      <c r="CC73" s="10" t="s">
        <v>1648</v>
      </c>
      <c r="CE73" s="1" t="s">
        <v>1025</v>
      </c>
      <c r="CF73" s="1" t="s">
        <v>1026</v>
      </c>
      <c r="CG73" s="1" t="s">
        <v>1027</v>
      </c>
    </row>
    <row r="74" spans="1:87" ht="15" customHeight="1" x14ac:dyDescent="0.2">
      <c r="A74" s="5">
        <v>1</v>
      </c>
      <c r="B74" s="5" t="s">
        <v>2183</v>
      </c>
      <c r="C74" s="1" t="s">
        <v>2184</v>
      </c>
      <c r="G74" s="1" t="s">
        <v>2324</v>
      </c>
      <c r="J74" s="1" t="s">
        <v>2325</v>
      </c>
      <c r="K74" s="1">
        <v>2019</v>
      </c>
      <c r="L74" s="1">
        <v>2</v>
      </c>
      <c r="M74" s="1">
        <v>15</v>
      </c>
      <c r="N74" s="1" t="s">
        <v>257</v>
      </c>
      <c r="O74" s="1" t="s">
        <v>635</v>
      </c>
      <c r="P74" s="1" t="s">
        <v>1028</v>
      </c>
      <c r="Q74" s="6">
        <v>45</v>
      </c>
      <c r="R74" s="1" t="s">
        <v>206</v>
      </c>
      <c r="S74" s="1" t="s">
        <v>59</v>
      </c>
      <c r="T74" s="1" t="s">
        <v>1030</v>
      </c>
      <c r="U74" s="1" t="s">
        <v>1031</v>
      </c>
      <c r="V74" s="1" t="s">
        <v>1032</v>
      </c>
      <c r="W74" s="1">
        <v>5</v>
      </c>
      <c r="X74" s="1">
        <v>5</v>
      </c>
      <c r="Y74" s="1">
        <v>7</v>
      </c>
      <c r="Z74" s="7">
        <v>0</v>
      </c>
      <c r="AA74" s="7">
        <v>1</v>
      </c>
      <c r="AB74" s="5">
        <v>0</v>
      </c>
      <c r="AH74" s="1" t="s">
        <v>60</v>
      </c>
      <c r="AI74" s="1" t="s">
        <v>61</v>
      </c>
      <c r="AJ74" s="1" t="s">
        <v>1293</v>
      </c>
      <c r="AK74" s="1">
        <v>0</v>
      </c>
      <c r="AL74" s="7" t="s">
        <v>125</v>
      </c>
      <c r="AM74" s="7" t="s">
        <v>125</v>
      </c>
      <c r="AN74" s="1" t="s">
        <v>1394</v>
      </c>
      <c r="AO74" s="5" t="s">
        <v>1029</v>
      </c>
      <c r="AP74" s="5" t="s">
        <v>1029</v>
      </c>
      <c r="AQ74" s="1">
        <v>1</v>
      </c>
      <c r="AR74" s="1">
        <v>0</v>
      </c>
      <c r="AS74" s="1">
        <v>0</v>
      </c>
      <c r="AT74" s="1">
        <f t="shared" si="9"/>
        <v>1</v>
      </c>
      <c r="AU74" s="1">
        <f t="shared" si="10"/>
        <v>0</v>
      </c>
      <c r="AV74" s="1">
        <f t="shared" si="11"/>
        <v>0</v>
      </c>
      <c r="AW74" s="1">
        <v>0</v>
      </c>
      <c r="AX74" s="1">
        <v>0</v>
      </c>
      <c r="AY74" s="1">
        <v>0</v>
      </c>
      <c r="AZ74" s="6">
        <v>0</v>
      </c>
      <c r="BA74" s="1" t="s">
        <v>22</v>
      </c>
      <c r="BB74" s="1" t="s">
        <v>1033</v>
      </c>
      <c r="BC74" s="1">
        <v>0</v>
      </c>
      <c r="BD74" s="1" t="s">
        <v>1034</v>
      </c>
      <c r="BE74" s="1" t="s">
        <v>2182</v>
      </c>
      <c r="BF74" s="1">
        <v>0</v>
      </c>
      <c r="BG74" s="1" t="s">
        <v>1461</v>
      </c>
      <c r="BH74" s="5">
        <v>0</v>
      </c>
      <c r="BI74" s="1" t="s">
        <v>1451</v>
      </c>
      <c r="BJ74" s="1" t="s">
        <v>1462</v>
      </c>
      <c r="BK74" s="1" t="s">
        <v>68</v>
      </c>
      <c r="BL74" s="1">
        <v>0</v>
      </c>
      <c r="BN74" s="1" t="s">
        <v>2183</v>
      </c>
      <c r="BO74" s="1" t="s">
        <v>2184</v>
      </c>
      <c r="BP74" s="6">
        <v>2</v>
      </c>
      <c r="BQ74" s="1">
        <v>5</v>
      </c>
      <c r="BR74" s="1">
        <v>0</v>
      </c>
      <c r="BS74" s="8">
        <f>BR74/5</f>
        <v>0</v>
      </c>
      <c r="BT74" s="8">
        <f>BQ74/5</f>
        <v>1</v>
      </c>
      <c r="BU74" s="9">
        <v>4</v>
      </c>
      <c r="BV74" s="9"/>
      <c r="BW74" s="9">
        <v>1</v>
      </c>
      <c r="BX74" s="9"/>
      <c r="BY74" s="9"/>
      <c r="BZ74" s="9"/>
      <c r="CA74" s="9"/>
      <c r="CB74" s="10" t="s">
        <v>1601</v>
      </c>
      <c r="CC74" s="10" t="s">
        <v>1650</v>
      </c>
      <c r="CE74" s="1" t="s">
        <v>1035</v>
      </c>
      <c r="CF74" s="1" t="s">
        <v>1463</v>
      </c>
      <c r="CG74" s="1" t="s">
        <v>1036</v>
      </c>
      <c r="CH74" s="1" t="s">
        <v>1037</v>
      </c>
      <c r="CI74" s="1" t="s">
        <v>1038</v>
      </c>
    </row>
    <row r="75" spans="1:87" x14ac:dyDescent="0.2">
      <c r="A75" s="5" t="s">
        <v>1989</v>
      </c>
      <c r="B75" s="1" t="s">
        <v>2070</v>
      </c>
      <c r="C75" s="1" t="s">
        <v>2071</v>
      </c>
      <c r="I75" s="1" t="s">
        <v>2322</v>
      </c>
      <c r="J75" s="1" t="s">
        <v>2323</v>
      </c>
      <c r="K75" s="1">
        <v>2019</v>
      </c>
      <c r="L75" s="1">
        <v>5</v>
      </c>
      <c r="M75" s="1">
        <v>31</v>
      </c>
      <c r="N75" s="1" t="s">
        <v>405</v>
      </c>
      <c r="O75" s="1" t="s">
        <v>1039</v>
      </c>
      <c r="P75" s="1" t="s">
        <v>1040</v>
      </c>
      <c r="Q75" s="6">
        <v>40</v>
      </c>
      <c r="R75" s="1" t="s">
        <v>206</v>
      </c>
      <c r="S75" s="1" t="s">
        <v>59</v>
      </c>
      <c r="T75" s="1" t="s">
        <v>1041</v>
      </c>
      <c r="U75" s="1" t="s">
        <v>1042</v>
      </c>
      <c r="W75" s="1">
        <v>12</v>
      </c>
      <c r="X75" s="1">
        <v>12</v>
      </c>
      <c r="Y75" s="1">
        <v>5</v>
      </c>
      <c r="Z75" s="7">
        <v>0</v>
      </c>
      <c r="AA75" s="7">
        <v>1</v>
      </c>
      <c r="AB75" s="5">
        <v>0</v>
      </c>
      <c r="AH75" s="1" t="s">
        <v>60</v>
      </c>
      <c r="AI75" s="1" t="s">
        <v>61</v>
      </c>
      <c r="AJ75" s="1" t="s">
        <v>1293</v>
      </c>
      <c r="AK75" s="1">
        <v>1</v>
      </c>
      <c r="AL75" s="7">
        <v>1</v>
      </c>
      <c r="AM75" s="7" t="s">
        <v>125</v>
      </c>
      <c r="AN75" s="1" t="s">
        <v>1395</v>
      </c>
      <c r="AO75" s="5" t="s">
        <v>1430</v>
      </c>
      <c r="AP75" s="5" t="s">
        <v>1430</v>
      </c>
      <c r="AQ75" s="1">
        <v>1</v>
      </c>
      <c r="AR75" s="1">
        <v>0</v>
      </c>
      <c r="AS75" s="1">
        <v>0</v>
      </c>
      <c r="AT75" s="1">
        <f t="shared" si="9"/>
        <v>1</v>
      </c>
      <c r="AU75" s="1">
        <f t="shared" si="10"/>
        <v>0</v>
      </c>
      <c r="AV75" s="1">
        <f t="shared" si="11"/>
        <v>0</v>
      </c>
      <c r="AW75" s="1">
        <v>0</v>
      </c>
      <c r="AX75" s="1">
        <v>0</v>
      </c>
      <c r="AY75" s="1">
        <v>0</v>
      </c>
      <c r="AZ75" s="6">
        <v>0</v>
      </c>
      <c r="BA75" s="1" t="s">
        <v>22</v>
      </c>
      <c r="BB75" s="1" t="s">
        <v>1728</v>
      </c>
      <c r="BC75" s="1">
        <v>1</v>
      </c>
      <c r="BD75" s="1" t="s">
        <v>1045</v>
      </c>
      <c r="BE75" s="1" t="s">
        <v>1727</v>
      </c>
      <c r="BF75" s="1" t="s">
        <v>1495</v>
      </c>
      <c r="BG75" s="1" t="s">
        <v>1458</v>
      </c>
      <c r="BH75" s="5">
        <v>0</v>
      </c>
      <c r="BI75" s="1" t="s">
        <v>1459</v>
      </c>
      <c r="BJ75" s="1" t="s">
        <v>1460</v>
      </c>
      <c r="BK75" s="1" t="s">
        <v>1043</v>
      </c>
      <c r="BL75" s="1">
        <v>1</v>
      </c>
      <c r="BM75" s="1" t="s">
        <v>1044</v>
      </c>
      <c r="BN75" s="1" t="s">
        <v>1046</v>
      </c>
      <c r="BO75" s="1" t="s">
        <v>1047</v>
      </c>
      <c r="BP75" s="6" t="s">
        <v>1673</v>
      </c>
      <c r="BQ75" s="1">
        <v>7</v>
      </c>
      <c r="BR75" s="1">
        <v>5</v>
      </c>
      <c r="BS75" s="8">
        <f>BR75/12</f>
        <v>0.41666666666666669</v>
      </c>
      <c r="BT75" s="8">
        <f>BQ75/12</f>
        <v>0.58333333333333337</v>
      </c>
      <c r="BU75" s="9">
        <v>8</v>
      </c>
      <c r="BV75" s="9">
        <v>3</v>
      </c>
      <c r="BW75" s="9"/>
      <c r="BX75" s="9">
        <v>1</v>
      </c>
      <c r="BY75" s="9"/>
      <c r="BZ75" s="9"/>
      <c r="CA75" s="9"/>
      <c r="CB75" s="10" t="s">
        <v>1746</v>
      </c>
      <c r="CC75" s="14" t="s">
        <v>1473</v>
      </c>
      <c r="CD75" s="1" t="s">
        <v>1457</v>
      </c>
      <c r="CE75" s="1" t="s">
        <v>1049</v>
      </c>
      <c r="CF75" s="1" t="s">
        <v>1048</v>
      </c>
      <c r="CG75" s="1" t="s">
        <v>1050</v>
      </c>
    </row>
    <row r="76" spans="1:87" x14ac:dyDescent="0.2">
      <c r="A76" s="5">
        <v>1</v>
      </c>
      <c r="B76" s="1" t="s">
        <v>2029</v>
      </c>
      <c r="C76" s="1" t="s">
        <v>2030</v>
      </c>
      <c r="I76" s="1" t="s">
        <v>2320</v>
      </c>
      <c r="J76" s="1" t="s">
        <v>2321</v>
      </c>
      <c r="K76" s="1">
        <v>2019</v>
      </c>
      <c r="L76" s="1">
        <v>8</v>
      </c>
      <c r="M76" s="1">
        <v>3</v>
      </c>
      <c r="N76" s="1" t="s">
        <v>137</v>
      </c>
      <c r="O76" s="1" t="s">
        <v>1051</v>
      </c>
      <c r="P76" s="1" t="s">
        <v>1052</v>
      </c>
      <c r="Q76" s="6">
        <v>21</v>
      </c>
      <c r="R76" s="1" t="s">
        <v>58</v>
      </c>
      <c r="S76" s="1" t="s">
        <v>59</v>
      </c>
      <c r="T76" s="1" t="s">
        <v>1056</v>
      </c>
      <c r="U76" s="1" t="s">
        <v>1057</v>
      </c>
      <c r="V76" s="1" t="s">
        <v>1468</v>
      </c>
      <c r="W76" s="1">
        <v>23</v>
      </c>
      <c r="X76" s="1">
        <v>23</v>
      </c>
      <c r="Y76" s="1">
        <v>23</v>
      </c>
      <c r="Z76" s="7">
        <v>0</v>
      </c>
      <c r="AA76" s="7">
        <v>0</v>
      </c>
      <c r="AB76" s="5" t="s">
        <v>1333</v>
      </c>
      <c r="AC76" s="7">
        <v>1</v>
      </c>
      <c r="AD76" s="1" t="s">
        <v>1053</v>
      </c>
      <c r="AE76" s="1" t="s">
        <v>1054</v>
      </c>
      <c r="AH76" s="1" t="s">
        <v>60</v>
      </c>
      <c r="AI76" s="1" t="s">
        <v>1892</v>
      </c>
      <c r="AJ76" s="1" t="s">
        <v>1469</v>
      </c>
      <c r="AK76" s="1">
        <v>0</v>
      </c>
      <c r="AL76" s="7">
        <v>1</v>
      </c>
      <c r="AM76" s="7">
        <v>1</v>
      </c>
      <c r="AN76" s="1" t="s">
        <v>1396</v>
      </c>
      <c r="AO76" s="5" t="s">
        <v>1411</v>
      </c>
      <c r="AP76" s="5" t="s">
        <v>1055</v>
      </c>
      <c r="AQ76" s="1">
        <v>0</v>
      </c>
      <c r="AR76" s="1">
        <v>1</v>
      </c>
      <c r="AS76" s="1">
        <v>0</v>
      </c>
      <c r="AT76" s="1">
        <f t="shared" si="9"/>
        <v>0</v>
      </c>
      <c r="AU76" s="1">
        <f t="shared" si="10"/>
        <v>1</v>
      </c>
      <c r="AV76" s="1">
        <f t="shared" si="11"/>
        <v>0</v>
      </c>
      <c r="AW76" s="1">
        <v>0</v>
      </c>
      <c r="AX76" s="1">
        <v>0</v>
      </c>
      <c r="AY76" s="1">
        <v>0</v>
      </c>
      <c r="AZ76" s="6">
        <v>1</v>
      </c>
      <c r="BA76" s="1" t="s">
        <v>23</v>
      </c>
      <c r="BB76" s="1" t="s">
        <v>1725</v>
      </c>
      <c r="BC76" s="1">
        <v>1</v>
      </c>
      <c r="BD76" s="1" t="s">
        <v>1470</v>
      </c>
      <c r="BE76" s="1" t="s">
        <v>1726</v>
      </c>
      <c r="BF76" s="1" t="s">
        <v>1837</v>
      </c>
      <c r="BG76" s="1" t="s">
        <v>1467</v>
      </c>
      <c r="BH76" s="5">
        <v>0</v>
      </c>
      <c r="BI76" s="1" t="s">
        <v>1189</v>
      </c>
      <c r="BJ76" s="1" t="s">
        <v>1466</v>
      </c>
      <c r="BK76" s="1" t="s">
        <v>68</v>
      </c>
      <c r="BL76" s="1">
        <v>0</v>
      </c>
      <c r="BN76" s="1" t="s">
        <v>1475</v>
      </c>
      <c r="BO76" s="1" t="s">
        <v>1474</v>
      </c>
      <c r="BP76" s="6">
        <v>2</v>
      </c>
      <c r="BQ76" s="1">
        <v>13</v>
      </c>
      <c r="BR76" s="1">
        <v>10</v>
      </c>
      <c r="BS76" s="8">
        <f>10/22</f>
        <v>0.45454545454545453</v>
      </c>
      <c r="BT76" s="8">
        <f>12/22</f>
        <v>0.54545454545454541</v>
      </c>
      <c r="BU76" s="9">
        <v>4</v>
      </c>
      <c r="BV76" s="9"/>
      <c r="BW76" s="9">
        <v>19</v>
      </c>
      <c r="BX76" s="9"/>
      <c r="BY76" s="9"/>
      <c r="BZ76" s="9"/>
      <c r="CA76" s="9"/>
      <c r="CB76" s="10" t="s">
        <v>1520</v>
      </c>
      <c r="CC76" s="10" t="s">
        <v>1523</v>
      </c>
      <c r="CE76" s="1" t="s">
        <v>1058</v>
      </c>
      <c r="CF76" s="1" t="s">
        <v>1059</v>
      </c>
      <c r="CG76" s="1" t="s">
        <v>1060</v>
      </c>
      <c r="CH76" s="1" t="s">
        <v>1061</v>
      </c>
    </row>
    <row r="77" spans="1:87" x14ac:dyDescent="0.2">
      <c r="A77" s="5">
        <v>0</v>
      </c>
      <c r="C77" s="1" t="s">
        <v>2011</v>
      </c>
      <c r="G77" s="1" t="s">
        <v>2319</v>
      </c>
      <c r="J77" s="1" t="s">
        <v>2317</v>
      </c>
      <c r="K77" s="1">
        <v>2019</v>
      </c>
      <c r="L77" s="1">
        <v>8</v>
      </c>
      <c r="M77" s="1">
        <v>4</v>
      </c>
      <c r="N77" s="1" t="s">
        <v>292</v>
      </c>
      <c r="O77" s="1" t="s">
        <v>1062</v>
      </c>
      <c r="P77" s="1" t="s">
        <v>1063</v>
      </c>
      <c r="Q77" s="6">
        <v>24</v>
      </c>
      <c r="R77" s="1" t="s">
        <v>58</v>
      </c>
      <c r="S77" s="1" t="s">
        <v>59</v>
      </c>
      <c r="T77" s="1" t="s">
        <v>1065</v>
      </c>
      <c r="U77" s="1" t="s">
        <v>1066</v>
      </c>
      <c r="W77" s="1">
        <v>9</v>
      </c>
      <c r="X77" s="1">
        <v>9</v>
      </c>
      <c r="Y77" s="1">
        <v>27</v>
      </c>
      <c r="Z77" s="7">
        <v>0</v>
      </c>
      <c r="AA77" s="7">
        <v>1</v>
      </c>
      <c r="AB77" s="5">
        <v>0</v>
      </c>
      <c r="AH77" s="1" t="s">
        <v>1884</v>
      </c>
      <c r="AI77" s="1" t="s">
        <v>1064</v>
      </c>
      <c r="AJ77" s="1" t="s">
        <v>1292</v>
      </c>
      <c r="AK77" s="1">
        <v>0</v>
      </c>
      <c r="AL77" s="7">
        <v>1</v>
      </c>
      <c r="AM77" s="7">
        <v>1</v>
      </c>
      <c r="AN77" s="1" t="s">
        <v>1397</v>
      </c>
      <c r="AO77" s="5" t="s">
        <v>1423</v>
      </c>
      <c r="AP77" s="5" t="s">
        <v>1424</v>
      </c>
      <c r="AQ77" s="1">
        <v>1</v>
      </c>
      <c r="AR77" s="1">
        <v>0</v>
      </c>
      <c r="AS77" s="1">
        <v>0</v>
      </c>
      <c r="AT77" s="1">
        <f t="shared" si="9"/>
        <v>1</v>
      </c>
      <c r="AU77" s="1">
        <f t="shared" si="10"/>
        <v>0</v>
      </c>
      <c r="AV77" s="1">
        <f t="shared" si="11"/>
        <v>0</v>
      </c>
      <c r="AW77" s="1">
        <v>0</v>
      </c>
      <c r="AX77" s="1">
        <v>0</v>
      </c>
      <c r="AY77" s="1">
        <v>0</v>
      </c>
      <c r="AZ77" s="6">
        <v>1</v>
      </c>
      <c r="BA77" s="1" t="s">
        <v>360</v>
      </c>
      <c r="BB77" s="1" t="s">
        <v>1068</v>
      </c>
      <c r="BC77" s="1">
        <v>1</v>
      </c>
      <c r="BD77" s="1" t="s">
        <v>1071</v>
      </c>
      <c r="BE77" s="1" t="s">
        <v>1072</v>
      </c>
      <c r="BF77" s="1">
        <v>1</v>
      </c>
      <c r="BG77" s="1" t="s">
        <v>1067</v>
      </c>
      <c r="BH77" s="5">
        <v>1</v>
      </c>
      <c r="BI77" s="1" t="s">
        <v>1494</v>
      </c>
      <c r="BJ77" s="1" t="s">
        <v>1073</v>
      </c>
      <c r="BK77" s="1" t="s">
        <v>1069</v>
      </c>
      <c r="BL77" s="1">
        <v>0</v>
      </c>
      <c r="BM77" s="1" t="s">
        <v>1070</v>
      </c>
      <c r="BN77" s="1" t="s">
        <v>1497</v>
      </c>
      <c r="BO77" s="1" t="s">
        <v>1074</v>
      </c>
      <c r="BP77" s="6">
        <v>0</v>
      </c>
      <c r="BQ77" s="1">
        <v>5</v>
      </c>
      <c r="BR77" s="1">
        <v>4</v>
      </c>
      <c r="BS77" s="8">
        <f>4/9</f>
        <v>0.44444444444444442</v>
      </c>
      <c r="BT77" s="8">
        <f>5/9</f>
        <v>0.55555555555555558</v>
      </c>
      <c r="BU77" s="9">
        <v>3</v>
      </c>
      <c r="BV77" s="9">
        <v>6</v>
      </c>
      <c r="BW77" s="9"/>
      <c r="BX77" s="9"/>
      <c r="BY77" s="9"/>
      <c r="BZ77" s="9"/>
      <c r="CA77" s="9"/>
      <c r="CB77" s="10" t="s">
        <v>1521</v>
      </c>
      <c r="CC77" s="10" t="s">
        <v>1524</v>
      </c>
      <c r="CE77" s="1" t="s">
        <v>1075</v>
      </c>
      <c r="CF77" s="1" t="s">
        <v>1076</v>
      </c>
      <c r="CG77" s="1" t="s">
        <v>1077</v>
      </c>
      <c r="CH77" s="1" t="s">
        <v>1078</v>
      </c>
    </row>
    <row r="78" spans="1:87" x14ac:dyDescent="0.2">
      <c r="A78" s="5" t="s">
        <v>125</v>
      </c>
      <c r="K78" s="1">
        <v>2020</v>
      </c>
      <c r="L78" s="1">
        <v>2</v>
      </c>
      <c r="M78" s="1">
        <v>26</v>
      </c>
      <c r="N78" s="1" t="s">
        <v>273</v>
      </c>
      <c r="O78" s="1" t="s">
        <v>1079</v>
      </c>
      <c r="P78" s="1" t="s">
        <v>1080</v>
      </c>
      <c r="Q78" s="6">
        <v>51</v>
      </c>
      <c r="R78" s="1" t="s">
        <v>206</v>
      </c>
      <c r="S78" s="1" t="s">
        <v>59</v>
      </c>
      <c r="T78" s="1" t="s">
        <v>1082</v>
      </c>
      <c r="U78" s="1" t="s">
        <v>1083</v>
      </c>
      <c r="V78" s="1" t="s">
        <v>1379</v>
      </c>
      <c r="W78" s="1">
        <v>5</v>
      </c>
      <c r="X78" s="1">
        <v>5</v>
      </c>
      <c r="Y78" s="1">
        <v>0</v>
      </c>
      <c r="Z78" s="7">
        <v>1</v>
      </c>
      <c r="AA78" s="7">
        <v>0</v>
      </c>
      <c r="AB78" s="5">
        <v>0</v>
      </c>
      <c r="AH78" s="1" t="s">
        <v>60</v>
      </c>
      <c r="AI78" s="1" t="s">
        <v>1081</v>
      </c>
      <c r="AJ78" s="1" t="s">
        <v>1325</v>
      </c>
      <c r="AK78" s="1">
        <v>1</v>
      </c>
      <c r="AL78" s="7" t="s">
        <v>125</v>
      </c>
      <c r="AM78" s="7" t="s">
        <v>125</v>
      </c>
      <c r="AN78" s="1" t="s">
        <v>178</v>
      </c>
      <c r="AO78" s="1" t="s">
        <v>1443</v>
      </c>
      <c r="AP78" s="1" t="s">
        <v>1443</v>
      </c>
      <c r="AQ78" s="1">
        <v>1</v>
      </c>
      <c r="AR78" s="1">
        <v>0</v>
      </c>
      <c r="AS78" s="1">
        <v>0</v>
      </c>
      <c r="AT78" s="1">
        <f t="shared" si="9"/>
        <v>1</v>
      </c>
      <c r="AU78" s="1">
        <f t="shared" si="10"/>
        <v>0</v>
      </c>
      <c r="AV78" s="1">
        <f t="shared" si="11"/>
        <v>0</v>
      </c>
      <c r="AW78" s="1">
        <v>0</v>
      </c>
      <c r="AX78" s="1">
        <v>0</v>
      </c>
      <c r="AY78" s="1">
        <v>0</v>
      </c>
      <c r="AZ78" s="6">
        <v>0</v>
      </c>
      <c r="BA78" s="1" t="s">
        <v>22</v>
      </c>
      <c r="BB78" s="1" t="s">
        <v>1084</v>
      </c>
      <c r="BC78" s="1">
        <v>1</v>
      </c>
      <c r="BD78" s="1" t="s">
        <v>1439</v>
      </c>
      <c r="BE78" s="1" t="s">
        <v>1444</v>
      </c>
      <c r="BF78" s="1" t="s">
        <v>1495</v>
      </c>
      <c r="BG78" s="1" t="s">
        <v>1821</v>
      </c>
      <c r="BH78" s="5">
        <v>0</v>
      </c>
      <c r="BI78" s="1" t="s">
        <v>1822</v>
      </c>
      <c r="BJ78" s="1" t="s">
        <v>1820</v>
      </c>
      <c r="BK78" s="1" t="s">
        <v>1085</v>
      </c>
      <c r="BL78" s="1">
        <v>1</v>
      </c>
      <c r="BM78" s="1" t="s">
        <v>1086</v>
      </c>
      <c r="BN78" s="1" t="s">
        <v>184</v>
      </c>
      <c r="BP78" s="6" t="s">
        <v>125</v>
      </c>
      <c r="BQ78" s="1">
        <v>5</v>
      </c>
      <c r="BR78" s="1">
        <v>0</v>
      </c>
      <c r="BS78" s="8">
        <v>0</v>
      </c>
      <c r="BT78" s="8">
        <v>1</v>
      </c>
      <c r="BU78" s="9">
        <v>4</v>
      </c>
      <c r="BV78" s="9"/>
      <c r="BW78" s="9">
        <v>1</v>
      </c>
      <c r="BX78" s="9"/>
      <c r="BY78" s="9"/>
      <c r="BZ78" s="9"/>
      <c r="CA78" s="9"/>
      <c r="CB78" s="10" t="s">
        <v>1651</v>
      </c>
      <c r="CC78" s="10" t="s">
        <v>1652</v>
      </c>
      <c r="CE78" s="1" t="s">
        <v>1087</v>
      </c>
      <c r="CF78" s="1" t="s">
        <v>1088</v>
      </c>
      <c r="CG78" s="1" t="s">
        <v>1089</v>
      </c>
      <c r="CH78" s="1" t="s">
        <v>1090</v>
      </c>
    </row>
    <row r="79" spans="1:87" x14ac:dyDescent="0.2">
      <c r="A79" s="5" t="s">
        <v>125</v>
      </c>
      <c r="K79" s="1">
        <v>2020</v>
      </c>
      <c r="L79" s="1">
        <v>3</v>
      </c>
      <c r="M79" s="1">
        <v>15</v>
      </c>
      <c r="N79" s="1" t="s">
        <v>266</v>
      </c>
      <c r="O79" s="1" t="s">
        <v>1091</v>
      </c>
      <c r="P79" s="1" t="s">
        <v>1092</v>
      </c>
      <c r="Q79" s="6">
        <v>31</v>
      </c>
      <c r="R79" s="1" t="s">
        <v>175</v>
      </c>
      <c r="S79" s="1" t="s">
        <v>59</v>
      </c>
      <c r="T79" s="1" t="s">
        <v>1095</v>
      </c>
      <c r="U79" s="1" t="s">
        <v>1096</v>
      </c>
      <c r="V79" s="1" t="s">
        <v>1097</v>
      </c>
      <c r="W79" s="1">
        <v>4</v>
      </c>
      <c r="X79" s="1">
        <v>4</v>
      </c>
      <c r="Y79" s="1">
        <v>2</v>
      </c>
      <c r="Z79" s="7">
        <v>1</v>
      </c>
      <c r="AA79" s="7">
        <v>0</v>
      </c>
      <c r="AB79" s="5">
        <v>0</v>
      </c>
      <c r="AH79" s="1" t="s">
        <v>60</v>
      </c>
      <c r="AI79" s="1" t="s">
        <v>61</v>
      </c>
      <c r="AJ79" s="1" t="s">
        <v>1293</v>
      </c>
      <c r="AK79" s="1">
        <v>1</v>
      </c>
      <c r="AL79" s="7" t="s">
        <v>125</v>
      </c>
      <c r="AM79" s="7" t="s">
        <v>125</v>
      </c>
      <c r="AN79" s="1" t="s">
        <v>178</v>
      </c>
      <c r="AO79" s="1" t="s">
        <v>1093</v>
      </c>
      <c r="AP79" s="5" t="s">
        <v>1093</v>
      </c>
      <c r="AQ79" s="1">
        <v>1</v>
      </c>
      <c r="AR79" s="1">
        <v>1</v>
      </c>
      <c r="AS79" s="1">
        <v>0</v>
      </c>
      <c r="AT79" s="1">
        <f t="shared" si="9"/>
        <v>0</v>
      </c>
      <c r="AU79" s="1">
        <f t="shared" si="10"/>
        <v>0</v>
      </c>
      <c r="AV79" s="1">
        <f t="shared" si="11"/>
        <v>0</v>
      </c>
      <c r="AW79" s="1">
        <v>1</v>
      </c>
      <c r="AX79" s="1">
        <v>0</v>
      </c>
      <c r="AY79" s="1">
        <v>0</v>
      </c>
      <c r="AZ79" s="6" t="s">
        <v>125</v>
      </c>
      <c r="BA79" s="1" t="s">
        <v>90</v>
      </c>
      <c r="BB79" s="1" t="s">
        <v>1438</v>
      </c>
      <c r="BC79" s="1">
        <v>1</v>
      </c>
      <c r="BD79" s="1" t="s">
        <v>1099</v>
      </c>
      <c r="BE79" s="1" t="s">
        <v>1100</v>
      </c>
      <c r="BF79" s="1">
        <v>1</v>
      </c>
      <c r="BG79" s="1" t="s">
        <v>1098</v>
      </c>
      <c r="BH79" s="5">
        <v>0</v>
      </c>
      <c r="BI79" s="1" t="s">
        <v>1101</v>
      </c>
      <c r="BJ79" s="1" t="s">
        <v>1102</v>
      </c>
      <c r="BK79" s="1" t="s">
        <v>68</v>
      </c>
      <c r="BL79" s="1">
        <v>0</v>
      </c>
      <c r="BN79" s="1" t="s">
        <v>184</v>
      </c>
      <c r="BP79" s="6" t="s">
        <v>125</v>
      </c>
      <c r="BQ79" s="1">
        <v>4</v>
      </c>
      <c r="BR79" s="1">
        <v>0</v>
      </c>
      <c r="BS79" s="8">
        <v>0</v>
      </c>
      <c r="BT79" s="8">
        <v>1</v>
      </c>
      <c r="BU79" s="9">
        <v>4</v>
      </c>
      <c r="BV79" s="9"/>
      <c r="BW79" s="9"/>
      <c r="BX79" s="9"/>
      <c r="BY79" s="9"/>
      <c r="BZ79" s="9"/>
      <c r="CA79" s="9"/>
      <c r="CB79" s="10" t="s">
        <v>1654</v>
      </c>
      <c r="CC79" s="10" t="s">
        <v>1653</v>
      </c>
      <c r="CE79" s="1" t="s">
        <v>1102</v>
      </c>
      <c r="CF79" s="1" t="s">
        <v>1103</v>
      </c>
      <c r="CG79" s="1" t="s">
        <v>1100</v>
      </c>
    </row>
    <row r="80" spans="1:87" ht="15" customHeight="1" x14ac:dyDescent="0.2">
      <c r="A80" s="5">
        <v>0</v>
      </c>
      <c r="C80" s="1" t="s">
        <v>2072</v>
      </c>
      <c r="K80" s="1">
        <v>2021</v>
      </c>
      <c r="L80" s="1">
        <v>3</v>
      </c>
      <c r="M80" s="1">
        <v>16</v>
      </c>
      <c r="N80" s="1" t="s">
        <v>121</v>
      </c>
      <c r="O80" s="1" t="s">
        <v>1147</v>
      </c>
      <c r="P80" s="1" t="s">
        <v>1148</v>
      </c>
      <c r="Q80" s="6">
        <v>21</v>
      </c>
      <c r="R80" s="1" t="s">
        <v>58</v>
      </c>
      <c r="S80" s="1" t="s">
        <v>59</v>
      </c>
      <c r="T80" s="1" t="s">
        <v>1150</v>
      </c>
      <c r="U80" s="1" t="s">
        <v>1151</v>
      </c>
      <c r="V80" s="1" t="s">
        <v>1152</v>
      </c>
      <c r="W80" s="1">
        <v>8</v>
      </c>
      <c r="X80" s="1">
        <v>8</v>
      </c>
      <c r="Y80" s="1">
        <v>1</v>
      </c>
      <c r="Z80" s="7">
        <v>0</v>
      </c>
      <c r="AA80" s="7">
        <v>0</v>
      </c>
      <c r="AB80" s="5">
        <v>0</v>
      </c>
      <c r="AH80" s="1" t="s">
        <v>452</v>
      </c>
      <c r="AI80" s="1" t="s">
        <v>61</v>
      </c>
      <c r="AJ80" s="1" t="s">
        <v>1326</v>
      </c>
      <c r="AK80" s="6">
        <v>0</v>
      </c>
      <c r="AL80" s="7">
        <v>1</v>
      </c>
      <c r="AM80" s="7">
        <v>1</v>
      </c>
      <c r="AN80" s="1" t="s">
        <v>1471</v>
      </c>
      <c r="AO80" s="1" t="s">
        <v>234</v>
      </c>
      <c r="AP80" s="1" t="s">
        <v>234</v>
      </c>
      <c r="AQ80" s="1">
        <v>1</v>
      </c>
      <c r="AR80" s="1">
        <v>0</v>
      </c>
      <c r="AS80" s="1">
        <v>0</v>
      </c>
      <c r="AT80" s="1">
        <v>1</v>
      </c>
      <c r="AU80" s="6">
        <v>0</v>
      </c>
      <c r="AV80" s="6">
        <v>0</v>
      </c>
      <c r="AW80" s="1">
        <v>0</v>
      </c>
      <c r="AX80" s="1">
        <v>0</v>
      </c>
      <c r="AY80" s="1">
        <v>0</v>
      </c>
      <c r="AZ80" s="6">
        <v>1</v>
      </c>
      <c r="BA80" s="1" t="s">
        <v>22</v>
      </c>
      <c r="BB80" s="1" t="s">
        <v>1153</v>
      </c>
      <c r="BC80" s="1">
        <v>1</v>
      </c>
      <c r="BD80" s="1" t="s">
        <v>1154</v>
      </c>
      <c r="BE80" s="1" t="s">
        <v>1472</v>
      </c>
      <c r="BF80" s="6" t="s">
        <v>1149</v>
      </c>
      <c r="BG80" s="1" t="s">
        <v>2189</v>
      </c>
      <c r="BH80" s="5" t="s">
        <v>2190</v>
      </c>
      <c r="BI80" s="1" t="s">
        <v>1155</v>
      </c>
      <c r="BJ80" s="1" t="s">
        <v>1156</v>
      </c>
      <c r="BK80" s="1" t="s">
        <v>68</v>
      </c>
      <c r="BL80" s="1">
        <v>0</v>
      </c>
      <c r="BN80" s="1" t="s">
        <v>1157</v>
      </c>
      <c r="BO80" s="1" t="s">
        <v>1158</v>
      </c>
      <c r="BP80" s="6" t="s">
        <v>1685</v>
      </c>
      <c r="BQ80" s="1">
        <v>1</v>
      </c>
      <c r="BR80" s="1">
        <v>7</v>
      </c>
      <c r="BS80" s="8">
        <f>7/8</f>
        <v>0.875</v>
      </c>
      <c r="BT80" s="8">
        <f>1/8</f>
        <v>0.125</v>
      </c>
      <c r="BU80" s="9">
        <v>2</v>
      </c>
      <c r="BV80" s="9"/>
      <c r="BW80" s="9"/>
      <c r="BX80" s="9">
        <v>6</v>
      </c>
      <c r="BY80" s="9"/>
      <c r="BZ80" s="9"/>
      <c r="CA80" s="9"/>
      <c r="CB80" s="10" t="s">
        <v>1656</v>
      </c>
      <c r="CC80" s="10" t="s">
        <v>1655</v>
      </c>
      <c r="CE80" s="1" t="s">
        <v>1159</v>
      </c>
      <c r="CF80" s="1" t="s">
        <v>1160</v>
      </c>
    </row>
    <row r="81" spans="1:89" x14ac:dyDescent="0.2">
      <c r="A81" s="5">
        <v>0</v>
      </c>
      <c r="C81" s="1" t="s">
        <v>1176</v>
      </c>
      <c r="G81" s="1" t="s">
        <v>2315</v>
      </c>
      <c r="J81" s="1" t="s">
        <v>2316</v>
      </c>
      <c r="K81" s="1">
        <v>2021</v>
      </c>
      <c r="L81" s="1">
        <v>3</v>
      </c>
      <c r="M81" s="1">
        <v>22</v>
      </c>
      <c r="N81" s="1" t="s">
        <v>100</v>
      </c>
      <c r="O81" s="1" t="s">
        <v>1161</v>
      </c>
      <c r="P81" s="1" t="s">
        <v>1162</v>
      </c>
      <c r="Q81" s="6">
        <v>21</v>
      </c>
      <c r="R81" s="1" t="s">
        <v>511</v>
      </c>
      <c r="S81" s="1" t="s">
        <v>59</v>
      </c>
      <c r="T81" s="1" t="s">
        <v>1167</v>
      </c>
      <c r="U81" s="1" t="s">
        <v>1168</v>
      </c>
      <c r="V81" s="1" t="s">
        <v>1169</v>
      </c>
      <c r="W81" s="1">
        <v>10</v>
      </c>
      <c r="X81" s="1">
        <v>10</v>
      </c>
      <c r="Y81" s="1">
        <v>1</v>
      </c>
      <c r="Z81" s="7">
        <v>0</v>
      </c>
      <c r="AA81" s="7">
        <v>0</v>
      </c>
      <c r="AB81" s="5">
        <v>0</v>
      </c>
      <c r="AG81" s="1" t="s">
        <v>2227</v>
      </c>
      <c r="AH81" s="1" t="s">
        <v>391</v>
      </c>
      <c r="AI81" s="1" t="s">
        <v>1163</v>
      </c>
      <c r="AJ81" s="1" t="s">
        <v>1327</v>
      </c>
      <c r="AK81" s="6">
        <v>0</v>
      </c>
      <c r="AL81" s="7">
        <v>1</v>
      </c>
      <c r="AM81" s="7">
        <v>1</v>
      </c>
      <c r="AN81" s="1" t="s">
        <v>1164</v>
      </c>
      <c r="AO81" s="1" t="s">
        <v>1165</v>
      </c>
      <c r="AP81" s="1" t="s">
        <v>1166</v>
      </c>
      <c r="AQ81" s="1">
        <v>1</v>
      </c>
      <c r="AR81" s="1">
        <v>0</v>
      </c>
      <c r="AS81" s="1">
        <v>0</v>
      </c>
      <c r="AT81" s="1">
        <v>1</v>
      </c>
      <c r="AU81" s="6">
        <v>0</v>
      </c>
      <c r="AV81" s="6">
        <v>0</v>
      </c>
      <c r="AW81" s="1">
        <v>0</v>
      </c>
      <c r="AX81" s="1">
        <v>0</v>
      </c>
      <c r="AY81" s="1">
        <v>0</v>
      </c>
      <c r="AZ81" s="6">
        <v>1</v>
      </c>
      <c r="BA81" s="1" t="s">
        <v>22</v>
      </c>
      <c r="BB81" s="1" t="s">
        <v>1171</v>
      </c>
      <c r="BC81" s="1">
        <v>1</v>
      </c>
      <c r="BD81" s="1" t="s">
        <v>1172</v>
      </c>
      <c r="BE81" s="1" t="s">
        <v>1173</v>
      </c>
      <c r="BF81" s="1" t="s">
        <v>1495</v>
      </c>
      <c r="BG81" s="1" t="s">
        <v>1170</v>
      </c>
      <c r="BH81" s="5">
        <v>0</v>
      </c>
      <c r="BI81" s="1" t="s">
        <v>1174</v>
      </c>
      <c r="BJ81" s="1" t="s">
        <v>1496</v>
      </c>
      <c r="BK81" s="1" t="s">
        <v>68</v>
      </c>
      <c r="BL81" s="1">
        <v>0</v>
      </c>
      <c r="BN81" s="1" t="s">
        <v>1175</v>
      </c>
      <c r="BO81" s="1" t="s">
        <v>1176</v>
      </c>
      <c r="BP81" s="6">
        <v>0</v>
      </c>
      <c r="BQ81" s="1">
        <v>4</v>
      </c>
      <c r="BR81" s="1">
        <v>6</v>
      </c>
      <c r="BS81" s="8">
        <v>0.6</v>
      </c>
      <c r="BT81" s="8">
        <v>0.4</v>
      </c>
      <c r="BU81" s="9">
        <v>10</v>
      </c>
      <c r="BV81" s="9"/>
      <c r="BW81" s="9"/>
      <c r="BX81" s="9"/>
      <c r="BY81" s="9"/>
      <c r="BZ81" s="9"/>
      <c r="CA81" s="9"/>
      <c r="CB81" s="10" t="s">
        <v>1499</v>
      </c>
      <c r="CC81" s="10" t="s">
        <v>1498</v>
      </c>
      <c r="CD81" s="1" t="s">
        <v>1177</v>
      </c>
      <c r="CE81" s="1" t="s">
        <v>1178</v>
      </c>
      <c r="CF81" s="1" t="s">
        <v>1179</v>
      </c>
    </row>
    <row r="82" spans="1:89" ht="15" customHeight="1" x14ac:dyDescent="0.2">
      <c r="A82" s="5" t="s">
        <v>125</v>
      </c>
      <c r="K82" s="1">
        <v>2021</v>
      </c>
      <c r="L82" s="1">
        <v>3</v>
      </c>
      <c r="M82" s="1">
        <v>31</v>
      </c>
      <c r="N82" s="1" t="s">
        <v>337</v>
      </c>
      <c r="O82" s="1" t="s">
        <v>1180</v>
      </c>
      <c r="P82" s="1" t="s">
        <v>1181</v>
      </c>
      <c r="Q82" s="6">
        <v>44</v>
      </c>
      <c r="R82" s="1" t="s">
        <v>175</v>
      </c>
      <c r="S82" s="1" t="s">
        <v>59</v>
      </c>
      <c r="T82" s="1" t="s">
        <v>1184</v>
      </c>
      <c r="U82" s="1" t="s">
        <v>1185</v>
      </c>
      <c r="W82" s="1">
        <v>4</v>
      </c>
      <c r="X82" s="1">
        <v>4</v>
      </c>
      <c r="Y82" s="1">
        <v>1</v>
      </c>
      <c r="Z82" s="7">
        <v>0</v>
      </c>
      <c r="AA82" s="7">
        <v>0</v>
      </c>
      <c r="AB82" s="5">
        <v>0</v>
      </c>
      <c r="AH82" s="1" t="s">
        <v>60</v>
      </c>
      <c r="AI82" s="1" t="s">
        <v>61</v>
      </c>
      <c r="AJ82" s="1" t="s">
        <v>1293</v>
      </c>
      <c r="AK82" s="6">
        <v>0</v>
      </c>
      <c r="AL82" s="7" t="s">
        <v>125</v>
      </c>
      <c r="AM82" s="7" t="s">
        <v>125</v>
      </c>
      <c r="AN82" s="1" t="s">
        <v>178</v>
      </c>
      <c r="AO82" s="1" t="s">
        <v>1182</v>
      </c>
      <c r="AP82" s="1" t="s">
        <v>1183</v>
      </c>
      <c r="AQ82" s="1">
        <v>1</v>
      </c>
      <c r="AR82" s="1">
        <v>0</v>
      </c>
      <c r="AS82" s="1">
        <v>0</v>
      </c>
      <c r="AT82" s="1">
        <v>1</v>
      </c>
      <c r="AU82" s="6">
        <v>0</v>
      </c>
      <c r="AV82" s="6">
        <v>0</v>
      </c>
      <c r="AW82" s="1">
        <v>0</v>
      </c>
      <c r="AX82" s="1">
        <v>0</v>
      </c>
      <c r="AY82" s="1">
        <v>0</v>
      </c>
      <c r="AZ82" s="6">
        <v>0</v>
      </c>
      <c r="BA82" s="1" t="s">
        <v>22</v>
      </c>
      <c r="BB82" s="1" t="s">
        <v>1186</v>
      </c>
      <c r="BC82" s="1" t="s">
        <v>2407</v>
      </c>
      <c r="BD82" s="1" t="s">
        <v>1187</v>
      </c>
      <c r="BE82" s="1" t="s">
        <v>1188</v>
      </c>
      <c r="BF82" s="1">
        <v>0</v>
      </c>
      <c r="BG82" s="1" t="s">
        <v>1899</v>
      </c>
      <c r="BH82" s="5">
        <v>0</v>
      </c>
      <c r="BI82" s="1" t="s">
        <v>1189</v>
      </c>
      <c r="BJ82" s="1" t="s">
        <v>1190</v>
      </c>
      <c r="BK82" s="1" t="s">
        <v>68</v>
      </c>
      <c r="BL82" s="1">
        <v>0</v>
      </c>
      <c r="BN82" s="1" t="s">
        <v>184</v>
      </c>
      <c r="BP82" s="6" t="s">
        <v>125</v>
      </c>
      <c r="BQ82" s="1">
        <v>2</v>
      </c>
      <c r="BR82" s="1">
        <v>2</v>
      </c>
      <c r="BS82" s="8">
        <f>2/4</f>
        <v>0.5</v>
      </c>
      <c r="BT82" s="8">
        <f>2/4</f>
        <v>0.5</v>
      </c>
      <c r="BU82" s="9"/>
      <c r="BV82" s="9"/>
      <c r="BW82" s="9">
        <v>4</v>
      </c>
      <c r="BX82" s="9"/>
      <c r="BY82" s="9"/>
      <c r="BZ82" s="9"/>
      <c r="CA82" s="9"/>
      <c r="CB82" s="10" t="s">
        <v>1657</v>
      </c>
      <c r="CC82" s="10" t="s">
        <v>1909</v>
      </c>
      <c r="CE82" s="1" t="s">
        <v>1191</v>
      </c>
      <c r="CF82" s="1" t="s">
        <v>1192</v>
      </c>
    </row>
    <row r="83" spans="1:89" x14ac:dyDescent="0.2">
      <c r="A83" s="5">
        <v>1</v>
      </c>
      <c r="B83" s="1" t="s">
        <v>2058</v>
      </c>
      <c r="C83" s="1" t="s">
        <v>2059</v>
      </c>
      <c r="G83" s="1" t="s">
        <v>2313</v>
      </c>
      <c r="J83" s="1" t="s">
        <v>2314</v>
      </c>
      <c r="K83" s="1">
        <v>2021</v>
      </c>
      <c r="L83" s="1">
        <v>4</v>
      </c>
      <c r="M83" s="1">
        <v>15</v>
      </c>
      <c r="N83" s="1" t="s">
        <v>216</v>
      </c>
      <c r="O83" s="1" t="s">
        <v>1193</v>
      </c>
      <c r="P83" s="1" t="s">
        <v>1194</v>
      </c>
      <c r="Q83" s="6">
        <v>19</v>
      </c>
      <c r="R83" s="1" t="s">
        <v>58</v>
      </c>
      <c r="S83" s="1" t="s">
        <v>59</v>
      </c>
      <c r="T83" s="1" t="s">
        <v>1198</v>
      </c>
      <c r="U83" s="1" t="s">
        <v>1199</v>
      </c>
      <c r="V83" s="1" t="s">
        <v>1380</v>
      </c>
      <c r="W83" s="1">
        <v>8</v>
      </c>
      <c r="X83" s="1">
        <v>8</v>
      </c>
      <c r="Y83" s="1">
        <v>7</v>
      </c>
      <c r="Z83" s="7">
        <v>1</v>
      </c>
      <c r="AA83" s="7">
        <v>0</v>
      </c>
      <c r="AB83" s="5">
        <v>0</v>
      </c>
      <c r="AC83" s="7">
        <v>1</v>
      </c>
      <c r="AD83" s="1" t="s">
        <v>1195</v>
      </c>
      <c r="AE83" s="1" t="s">
        <v>1196</v>
      </c>
      <c r="AH83" s="1" t="s">
        <v>60</v>
      </c>
      <c r="AI83" s="1" t="s">
        <v>1893</v>
      </c>
      <c r="AJ83" s="1" t="s">
        <v>1328</v>
      </c>
      <c r="AK83" s="6">
        <v>1</v>
      </c>
      <c r="AL83" s="7" t="s">
        <v>125</v>
      </c>
      <c r="AM83" s="7" t="s">
        <v>125</v>
      </c>
      <c r="AN83" s="1" t="s">
        <v>178</v>
      </c>
      <c r="AO83" s="1" t="s">
        <v>1197</v>
      </c>
      <c r="AP83" s="1" t="s">
        <v>1197</v>
      </c>
      <c r="AQ83" s="1">
        <v>0</v>
      </c>
      <c r="AR83" s="1">
        <v>1</v>
      </c>
      <c r="AS83" s="1">
        <v>0</v>
      </c>
      <c r="AT83" s="1">
        <v>0</v>
      </c>
      <c r="AU83" s="6">
        <v>1</v>
      </c>
      <c r="AV83" s="6">
        <v>0</v>
      </c>
      <c r="AW83" s="1">
        <v>0</v>
      </c>
      <c r="AX83" s="1">
        <v>0</v>
      </c>
      <c r="AY83" s="1">
        <v>0</v>
      </c>
      <c r="AZ83" s="6">
        <v>0</v>
      </c>
      <c r="BA83" s="1" t="s">
        <v>23</v>
      </c>
      <c r="BB83" s="1" t="s">
        <v>1201</v>
      </c>
      <c r="BC83" s="1">
        <v>1</v>
      </c>
      <c r="BD83" s="1" t="s">
        <v>1202</v>
      </c>
      <c r="BE83" s="1" t="s">
        <v>1203</v>
      </c>
      <c r="BF83" s="1">
        <v>1</v>
      </c>
      <c r="BG83" s="1" t="s">
        <v>1200</v>
      </c>
      <c r="BH83" s="5">
        <v>1</v>
      </c>
      <c r="BI83" s="1" t="s">
        <v>1785</v>
      </c>
      <c r="BJ83" s="1" t="s">
        <v>1786</v>
      </c>
      <c r="BK83" s="1" t="s">
        <v>68</v>
      </c>
      <c r="BL83" s="1">
        <v>0</v>
      </c>
      <c r="BN83" s="1" t="s">
        <v>1204</v>
      </c>
      <c r="BO83" s="1" t="s">
        <v>1205</v>
      </c>
      <c r="BP83" s="6" t="s">
        <v>1704</v>
      </c>
      <c r="BQ83" s="1">
        <v>3</v>
      </c>
      <c r="BR83" s="1">
        <v>5</v>
      </c>
      <c r="BS83" s="8">
        <f>5/8</f>
        <v>0.625</v>
      </c>
      <c r="BT83" s="8">
        <f>3/8</f>
        <v>0.375</v>
      </c>
      <c r="BU83" s="9">
        <v>3</v>
      </c>
      <c r="BV83" s="9">
        <v>1</v>
      </c>
      <c r="BW83" s="9"/>
      <c r="BX83" s="9">
        <v>4</v>
      </c>
      <c r="BY83" s="9"/>
      <c r="BZ83" s="9"/>
      <c r="CA83" s="9"/>
      <c r="CB83" s="10" t="s">
        <v>1658</v>
      </c>
      <c r="CC83" s="10" t="s">
        <v>1659</v>
      </c>
      <c r="CE83" s="1" t="s">
        <v>1206</v>
      </c>
      <c r="CF83" s="1" t="s">
        <v>1207</v>
      </c>
      <c r="CG83" s="1" t="s">
        <v>1208</v>
      </c>
    </row>
    <row r="84" spans="1:89" x14ac:dyDescent="0.2">
      <c r="A84" s="5">
        <v>0</v>
      </c>
      <c r="C84" s="1" t="s">
        <v>1216</v>
      </c>
      <c r="G84" s="1" t="s">
        <v>2312</v>
      </c>
      <c r="J84" s="1" t="s">
        <v>1387</v>
      </c>
      <c r="K84" s="1">
        <v>2021</v>
      </c>
      <c r="L84" s="1">
        <v>5</v>
      </c>
      <c r="M84" s="1">
        <v>26</v>
      </c>
      <c r="N84" s="1" t="s">
        <v>337</v>
      </c>
      <c r="O84" s="1" t="s">
        <v>1209</v>
      </c>
      <c r="P84" s="1" t="s">
        <v>1210</v>
      </c>
      <c r="Q84" s="6">
        <v>57</v>
      </c>
      <c r="R84" s="1" t="s">
        <v>58</v>
      </c>
      <c r="S84" s="1" t="s">
        <v>59</v>
      </c>
      <c r="T84" s="1" t="s">
        <v>1212</v>
      </c>
      <c r="U84" s="1" t="s">
        <v>1367</v>
      </c>
      <c r="V84" s="1" t="s">
        <v>1213</v>
      </c>
      <c r="W84" s="1">
        <v>9</v>
      </c>
      <c r="X84" s="1">
        <v>9</v>
      </c>
      <c r="Y84" s="1">
        <v>0</v>
      </c>
      <c r="Z84" s="7">
        <v>1</v>
      </c>
      <c r="AA84" s="7">
        <v>0</v>
      </c>
      <c r="AB84" s="5">
        <v>0</v>
      </c>
      <c r="AH84" s="1" t="s">
        <v>60</v>
      </c>
      <c r="AI84" s="1" t="s">
        <v>1895</v>
      </c>
      <c r="AJ84" s="1" t="s">
        <v>1329</v>
      </c>
      <c r="AK84" s="1">
        <v>1</v>
      </c>
      <c r="AL84" s="7">
        <v>1</v>
      </c>
      <c r="AM84" s="7">
        <v>1</v>
      </c>
      <c r="AN84" s="1" t="s">
        <v>1211</v>
      </c>
      <c r="AO84" s="5" t="s">
        <v>1431</v>
      </c>
      <c r="AP84" s="5" t="s">
        <v>1431</v>
      </c>
      <c r="AQ84" s="1">
        <v>1</v>
      </c>
      <c r="AR84" s="1">
        <v>0</v>
      </c>
      <c r="AS84" s="1">
        <v>0</v>
      </c>
      <c r="AT84" s="1">
        <v>1</v>
      </c>
      <c r="AU84" s="1">
        <v>0</v>
      </c>
      <c r="AV84" s="1">
        <v>0</v>
      </c>
      <c r="AW84" s="1">
        <v>0</v>
      </c>
      <c r="AX84" s="1">
        <v>0</v>
      </c>
      <c r="AY84" s="1">
        <v>0</v>
      </c>
      <c r="AZ84" s="6">
        <v>0</v>
      </c>
      <c r="BA84" s="1" t="s">
        <v>22</v>
      </c>
      <c r="BB84" s="1" t="s">
        <v>1724</v>
      </c>
      <c r="BC84" s="1">
        <v>1</v>
      </c>
      <c r="BD84" s="1" t="s">
        <v>1723</v>
      </c>
      <c r="BE84" s="1" t="s">
        <v>1722</v>
      </c>
      <c r="BF84" s="1">
        <v>1</v>
      </c>
      <c r="BG84" s="1" t="s">
        <v>1214</v>
      </c>
      <c r="BH84" s="5">
        <v>0</v>
      </c>
      <c r="BI84" s="1" t="s">
        <v>1215</v>
      </c>
      <c r="BJ84" s="1" t="s">
        <v>1216</v>
      </c>
      <c r="BK84" s="1" t="s">
        <v>68</v>
      </c>
      <c r="BL84" s="1">
        <v>0</v>
      </c>
      <c r="BN84" s="1" t="s">
        <v>430</v>
      </c>
      <c r="BO84" s="1" t="s">
        <v>1216</v>
      </c>
      <c r="BP84" s="6">
        <v>0</v>
      </c>
      <c r="BQ84" s="1">
        <v>9</v>
      </c>
      <c r="BR84" s="1">
        <v>0</v>
      </c>
      <c r="BS84" s="8">
        <f>0/9</f>
        <v>0</v>
      </c>
      <c r="BT84" s="8">
        <f>9/9</f>
        <v>1</v>
      </c>
      <c r="BU84" s="9">
        <v>4</v>
      </c>
      <c r="BV84" s="9"/>
      <c r="BW84" s="9">
        <v>2</v>
      </c>
      <c r="BX84" s="9">
        <v>2</v>
      </c>
      <c r="BY84" s="9">
        <v>1</v>
      </c>
      <c r="BZ84" s="9"/>
      <c r="CA84" s="9"/>
      <c r="CB84" s="10" t="s">
        <v>1660</v>
      </c>
      <c r="CC84" s="10" t="s">
        <v>1661</v>
      </c>
      <c r="CE84" s="1" t="s">
        <v>1387</v>
      </c>
      <c r="CF84" s="1" t="s">
        <v>1218</v>
      </c>
      <c r="CG84" s="1" t="s">
        <v>1219</v>
      </c>
      <c r="CH84" s="1" t="s">
        <v>1220</v>
      </c>
      <c r="CI84" s="1" t="s">
        <v>1217</v>
      </c>
    </row>
    <row r="85" spans="1:89" x14ac:dyDescent="0.2">
      <c r="A85" s="5" t="s">
        <v>125</v>
      </c>
      <c r="B85" s="1" t="s">
        <v>2073</v>
      </c>
      <c r="C85" s="1" t="s">
        <v>1500</v>
      </c>
      <c r="K85" s="1">
        <v>2021</v>
      </c>
      <c r="L85" s="1">
        <v>9</v>
      </c>
      <c r="M85" s="1">
        <v>12</v>
      </c>
      <c r="N85" s="1" t="s">
        <v>321</v>
      </c>
      <c r="O85" s="1" t="s">
        <v>1221</v>
      </c>
      <c r="P85" s="1" t="s">
        <v>1222</v>
      </c>
      <c r="Q85" s="6">
        <v>38</v>
      </c>
      <c r="R85" s="1" t="s">
        <v>206</v>
      </c>
      <c r="S85" s="1" t="s">
        <v>59</v>
      </c>
      <c r="T85" s="1" t="s">
        <v>1501</v>
      </c>
      <c r="U85" s="1" t="s">
        <v>1223</v>
      </c>
      <c r="W85" s="1">
        <v>4</v>
      </c>
      <c r="X85" s="1">
        <v>4</v>
      </c>
      <c r="Y85" s="1">
        <v>0</v>
      </c>
      <c r="Z85" s="7">
        <v>0</v>
      </c>
      <c r="AA85" s="7">
        <v>0</v>
      </c>
      <c r="AB85" s="5">
        <v>0</v>
      </c>
      <c r="AH85" s="1" t="s">
        <v>60</v>
      </c>
      <c r="AI85" s="1" t="s">
        <v>61</v>
      </c>
      <c r="AJ85" s="1" t="s">
        <v>1293</v>
      </c>
      <c r="AK85" s="1">
        <v>0</v>
      </c>
      <c r="AL85" s="7" t="s">
        <v>125</v>
      </c>
      <c r="AM85" s="7" t="s">
        <v>125</v>
      </c>
      <c r="AN85" s="1" t="s">
        <v>178</v>
      </c>
      <c r="AO85" s="5" t="s">
        <v>689</v>
      </c>
      <c r="AP85" s="5" t="s">
        <v>689</v>
      </c>
      <c r="AQ85" s="1">
        <v>1</v>
      </c>
      <c r="AR85" s="1">
        <v>0</v>
      </c>
      <c r="AS85" s="1">
        <v>0</v>
      </c>
      <c r="AT85" s="1">
        <v>1</v>
      </c>
      <c r="AU85" s="1">
        <v>0</v>
      </c>
      <c r="AV85" s="1">
        <v>0</v>
      </c>
      <c r="AW85" s="1">
        <v>0</v>
      </c>
      <c r="AX85" s="1">
        <v>0</v>
      </c>
      <c r="AY85" s="1">
        <v>0</v>
      </c>
      <c r="AZ85" s="6">
        <v>1</v>
      </c>
      <c r="BA85" s="1" t="s">
        <v>689</v>
      </c>
      <c r="BB85" s="1" t="s">
        <v>1224</v>
      </c>
      <c r="BC85" s="1">
        <v>0</v>
      </c>
      <c r="BD85" s="1" t="s">
        <v>1897</v>
      </c>
      <c r="BE85" s="1" t="s">
        <v>1225</v>
      </c>
      <c r="BF85" s="1">
        <v>0</v>
      </c>
      <c r="BG85" s="1" t="s">
        <v>1899</v>
      </c>
      <c r="BH85" s="5">
        <v>0</v>
      </c>
      <c r="BI85" s="1" t="s">
        <v>1189</v>
      </c>
      <c r="BK85" s="1" t="s">
        <v>68</v>
      </c>
      <c r="BL85" s="1">
        <v>0</v>
      </c>
      <c r="BN85" s="1" t="s">
        <v>1502</v>
      </c>
      <c r="BO85" s="1" t="s">
        <v>1500</v>
      </c>
      <c r="BP85" s="6" t="s">
        <v>125</v>
      </c>
      <c r="BQ85" s="1">
        <v>2</v>
      </c>
      <c r="BR85" s="1">
        <v>2</v>
      </c>
      <c r="BS85" s="8">
        <f t="shared" ref="BS85:BT87" si="12">2/4</f>
        <v>0.5</v>
      </c>
      <c r="BT85" s="8">
        <f t="shared" si="12"/>
        <v>0.5</v>
      </c>
      <c r="BU85" s="9"/>
      <c r="BV85" s="9"/>
      <c r="BW85" s="9"/>
      <c r="BX85" s="9"/>
      <c r="BY85" s="9"/>
      <c r="BZ85" s="9"/>
      <c r="CA85" s="9">
        <v>4</v>
      </c>
      <c r="CB85" s="10" t="s">
        <v>1506</v>
      </c>
      <c r="CC85" s="10" t="s">
        <v>1503</v>
      </c>
      <c r="CD85" s="1" t="s">
        <v>1229</v>
      </c>
      <c r="CE85" s="1" t="s">
        <v>1226</v>
      </c>
      <c r="CF85" s="1" t="s">
        <v>1227</v>
      </c>
      <c r="CG85" s="1" t="s">
        <v>1228</v>
      </c>
      <c r="CH85" s="1" t="s">
        <v>1500</v>
      </c>
    </row>
    <row r="86" spans="1:89" ht="15" customHeight="1" x14ac:dyDescent="0.2">
      <c r="A86" s="5" t="s">
        <v>125</v>
      </c>
      <c r="K86" s="1">
        <v>2021</v>
      </c>
      <c r="L86" s="1">
        <v>10</v>
      </c>
      <c r="M86" s="1">
        <v>21</v>
      </c>
      <c r="N86" s="1" t="s">
        <v>352</v>
      </c>
      <c r="O86" s="1" t="s">
        <v>1230</v>
      </c>
      <c r="P86" s="1" t="s">
        <v>1231</v>
      </c>
      <c r="Q86" s="6">
        <v>22</v>
      </c>
      <c r="R86" s="1" t="s">
        <v>206</v>
      </c>
      <c r="S86" s="1" t="s">
        <v>59</v>
      </c>
      <c r="T86" s="1" t="s">
        <v>1232</v>
      </c>
      <c r="U86" s="1" t="s">
        <v>1233</v>
      </c>
      <c r="V86" s="1" t="s">
        <v>1404</v>
      </c>
      <c r="W86" s="1">
        <v>4</v>
      </c>
      <c r="X86" s="1">
        <v>4</v>
      </c>
      <c r="Y86" s="1">
        <v>0</v>
      </c>
      <c r="Z86" s="7">
        <v>0</v>
      </c>
      <c r="AA86" s="7">
        <v>0</v>
      </c>
      <c r="AB86" s="5">
        <v>0</v>
      </c>
      <c r="AH86" s="1" t="s">
        <v>60</v>
      </c>
      <c r="AI86" s="1" t="s">
        <v>61</v>
      </c>
      <c r="AJ86" s="1" t="s">
        <v>1293</v>
      </c>
      <c r="AK86" s="6">
        <v>0</v>
      </c>
      <c r="AL86" s="7" t="s">
        <v>125</v>
      </c>
      <c r="AM86" s="7" t="s">
        <v>125</v>
      </c>
      <c r="AN86" s="1" t="s">
        <v>178</v>
      </c>
      <c r="AO86" s="1" t="s">
        <v>1020</v>
      </c>
      <c r="AP86" s="1" t="s">
        <v>1020</v>
      </c>
      <c r="AQ86" s="1">
        <v>1</v>
      </c>
      <c r="AR86" s="1">
        <v>0</v>
      </c>
      <c r="AS86" s="1">
        <v>0</v>
      </c>
      <c r="AT86" s="1">
        <v>1</v>
      </c>
      <c r="AU86" s="6">
        <v>0</v>
      </c>
      <c r="AV86" s="6">
        <v>0</v>
      </c>
      <c r="AW86" s="1">
        <v>0</v>
      </c>
      <c r="AX86" s="1">
        <v>0</v>
      </c>
      <c r="AY86" s="1">
        <v>0</v>
      </c>
      <c r="AZ86" s="6">
        <v>1</v>
      </c>
      <c r="BA86" s="1" t="s">
        <v>22</v>
      </c>
      <c r="BB86" s="1" t="s">
        <v>1402</v>
      </c>
      <c r="BC86" s="1" t="s">
        <v>2407</v>
      </c>
      <c r="BD86" s="1" t="s">
        <v>238</v>
      </c>
      <c r="BF86" s="1">
        <v>1</v>
      </c>
      <c r="BG86" s="1" t="s">
        <v>1234</v>
      </c>
      <c r="BH86" s="5">
        <v>1</v>
      </c>
      <c r="BI86" s="1" t="s">
        <v>1235</v>
      </c>
      <c r="BJ86" s="1" t="s">
        <v>1236</v>
      </c>
      <c r="BK86" s="1" t="s">
        <v>68</v>
      </c>
      <c r="BL86" s="1">
        <v>0</v>
      </c>
      <c r="BN86" s="1" t="s">
        <v>184</v>
      </c>
      <c r="BP86" s="6" t="s">
        <v>125</v>
      </c>
      <c r="BQ86" s="1">
        <v>2</v>
      </c>
      <c r="BR86" s="1">
        <v>2</v>
      </c>
      <c r="BS86" s="8">
        <f t="shared" si="12"/>
        <v>0.5</v>
      </c>
      <c r="BT86" s="8">
        <f t="shared" si="12"/>
        <v>0.5</v>
      </c>
      <c r="BU86" s="9">
        <v>1</v>
      </c>
      <c r="BV86" s="9"/>
      <c r="BW86" s="9"/>
      <c r="BX86" s="9"/>
      <c r="BY86" s="9"/>
      <c r="BZ86" s="9"/>
      <c r="CA86" s="9">
        <v>3</v>
      </c>
      <c r="CB86" s="10" t="s">
        <v>1505</v>
      </c>
      <c r="CC86" s="10" t="s">
        <v>1405</v>
      </c>
      <c r="CE86" s="1" t="s">
        <v>1237</v>
      </c>
      <c r="CF86" s="1" t="s">
        <v>1238</v>
      </c>
      <c r="CG86" s="1" t="s">
        <v>1239</v>
      </c>
      <c r="CH86" s="1" t="s">
        <v>1403</v>
      </c>
    </row>
    <row r="87" spans="1:89" x14ac:dyDescent="0.2">
      <c r="A87" s="5">
        <v>0</v>
      </c>
      <c r="C87" s="1" t="s">
        <v>2012</v>
      </c>
      <c r="D87" s="1">
        <v>1</v>
      </c>
      <c r="E87" s="1" t="s">
        <v>1968</v>
      </c>
      <c r="F87" s="1" t="s">
        <v>1969</v>
      </c>
      <c r="G87" s="1" t="s">
        <v>2310</v>
      </c>
      <c r="J87" s="1" t="s">
        <v>2311</v>
      </c>
      <c r="K87" s="1">
        <v>2021</v>
      </c>
      <c r="L87" s="1">
        <v>11</v>
      </c>
      <c r="M87" s="1">
        <v>30</v>
      </c>
      <c r="N87" s="1" t="s">
        <v>791</v>
      </c>
      <c r="O87" s="1" t="s">
        <v>1353</v>
      </c>
      <c r="P87" s="1" t="s">
        <v>1240</v>
      </c>
      <c r="Q87" s="6">
        <v>15</v>
      </c>
      <c r="R87" s="1" t="s">
        <v>58</v>
      </c>
      <c r="S87" s="1" t="s">
        <v>59</v>
      </c>
      <c r="T87" s="1" t="s">
        <v>412</v>
      </c>
      <c r="U87" s="1" t="s">
        <v>1242</v>
      </c>
      <c r="V87" s="1" t="s">
        <v>1383</v>
      </c>
      <c r="W87" s="1">
        <v>4</v>
      </c>
      <c r="X87" s="1">
        <v>4</v>
      </c>
      <c r="Y87" s="1">
        <v>7</v>
      </c>
      <c r="Z87" s="7">
        <v>0</v>
      </c>
      <c r="AA87" s="7">
        <v>0</v>
      </c>
      <c r="AB87" s="5" t="s">
        <v>1384</v>
      </c>
      <c r="AH87" s="1" t="s">
        <v>60</v>
      </c>
      <c r="AI87" s="1" t="s">
        <v>61</v>
      </c>
      <c r="AJ87" s="1" t="s">
        <v>1293</v>
      </c>
      <c r="AK87" s="6">
        <v>0</v>
      </c>
      <c r="AL87" s="7">
        <v>1</v>
      </c>
      <c r="AM87" s="7">
        <v>1</v>
      </c>
      <c r="AN87" s="1" t="s">
        <v>1241</v>
      </c>
      <c r="AO87" s="1" t="s">
        <v>1244</v>
      </c>
      <c r="AP87" s="1" t="s">
        <v>1244</v>
      </c>
      <c r="AQ87" s="1">
        <v>1</v>
      </c>
      <c r="AR87" s="1">
        <v>0</v>
      </c>
      <c r="AS87" s="1">
        <v>0</v>
      </c>
      <c r="AT87" s="1">
        <v>1</v>
      </c>
      <c r="AU87" s="6">
        <v>0</v>
      </c>
      <c r="AV87" s="6">
        <v>0</v>
      </c>
      <c r="AW87" s="1">
        <v>0</v>
      </c>
      <c r="AX87" s="1">
        <v>0</v>
      </c>
      <c r="AY87" s="1">
        <v>0</v>
      </c>
      <c r="AZ87" s="6">
        <v>0</v>
      </c>
      <c r="BA87" s="1" t="s">
        <v>22</v>
      </c>
      <c r="BB87" s="1" t="s">
        <v>1245</v>
      </c>
      <c r="BC87" s="1" t="s">
        <v>2422</v>
      </c>
      <c r="BD87" s="1" t="s">
        <v>1440</v>
      </c>
      <c r="BE87" s="1" t="s">
        <v>1246</v>
      </c>
      <c r="BF87" s="1" t="s">
        <v>1495</v>
      </c>
      <c r="BG87" s="1" t="s">
        <v>1243</v>
      </c>
      <c r="BH87" s="5">
        <v>1</v>
      </c>
      <c r="BI87" s="1" t="s">
        <v>1247</v>
      </c>
      <c r="BJ87" s="1" t="s">
        <v>1248</v>
      </c>
      <c r="BK87" s="1" t="s">
        <v>68</v>
      </c>
      <c r="BL87" s="1">
        <v>0</v>
      </c>
      <c r="BN87" s="1" t="s">
        <v>1507</v>
      </c>
      <c r="BO87" s="1" t="s">
        <v>1508</v>
      </c>
      <c r="BP87" s="6">
        <v>0</v>
      </c>
      <c r="BQ87" s="1">
        <v>2</v>
      </c>
      <c r="BR87" s="1">
        <v>2</v>
      </c>
      <c r="BS87" s="8">
        <f t="shared" si="12"/>
        <v>0.5</v>
      </c>
      <c r="BT87" s="8">
        <f t="shared" si="12"/>
        <v>0.5</v>
      </c>
      <c r="BU87" s="9">
        <v>3</v>
      </c>
      <c r="BV87" s="9"/>
      <c r="BW87" s="9"/>
      <c r="BX87" s="9">
        <v>1</v>
      </c>
      <c r="BY87" s="9"/>
      <c r="BZ87" s="9"/>
      <c r="CA87" s="9"/>
      <c r="CB87" s="10" t="s">
        <v>1662</v>
      </c>
      <c r="CC87" s="10" t="s">
        <v>1663</v>
      </c>
      <c r="CE87" s="1" t="s">
        <v>1249</v>
      </c>
      <c r="CF87" s="1" t="s">
        <v>1250</v>
      </c>
      <c r="CG87" s="1" t="s">
        <v>1251</v>
      </c>
      <c r="CH87" s="1" t="s">
        <v>1385</v>
      </c>
    </row>
    <row r="88" spans="1:89" x14ac:dyDescent="0.2">
      <c r="A88" s="5" t="s">
        <v>125</v>
      </c>
      <c r="G88" s="1" t="s">
        <v>2308</v>
      </c>
      <c r="J88" s="1" t="s">
        <v>2309</v>
      </c>
      <c r="K88" s="1">
        <v>2022</v>
      </c>
      <c r="L88" s="1">
        <v>2</v>
      </c>
      <c r="M88" s="1">
        <v>28</v>
      </c>
      <c r="N88" s="1" t="s">
        <v>337</v>
      </c>
      <c r="O88" s="1" t="s">
        <v>1252</v>
      </c>
      <c r="P88" s="1" t="s">
        <v>1253</v>
      </c>
      <c r="Q88" s="6">
        <v>39</v>
      </c>
      <c r="R88" s="1" t="s">
        <v>175</v>
      </c>
      <c r="S88" s="1" t="s">
        <v>59</v>
      </c>
      <c r="T88" s="1" t="s">
        <v>144</v>
      </c>
      <c r="U88" s="1" t="s">
        <v>1255</v>
      </c>
      <c r="V88" s="1" t="s">
        <v>1509</v>
      </c>
      <c r="W88" s="1">
        <v>4</v>
      </c>
      <c r="X88" s="1">
        <v>4</v>
      </c>
      <c r="Y88" s="1">
        <v>0</v>
      </c>
      <c r="Z88" s="7">
        <v>1</v>
      </c>
      <c r="AA88" s="7">
        <v>0</v>
      </c>
      <c r="AB88" s="5">
        <v>0</v>
      </c>
      <c r="AH88" s="1" t="s">
        <v>60</v>
      </c>
      <c r="AI88" s="1" t="s">
        <v>61</v>
      </c>
      <c r="AJ88" s="1" t="s">
        <v>1293</v>
      </c>
      <c r="AK88" s="6">
        <v>0</v>
      </c>
      <c r="AL88" s="7">
        <v>1</v>
      </c>
      <c r="AM88" s="7">
        <v>1</v>
      </c>
      <c r="AN88" s="1" t="s">
        <v>1254</v>
      </c>
      <c r="AO88" s="1" t="s">
        <v>1413</v>
      </c>
      <c r="AP88" s="1" t="s">
        <v>1413</v>
      </c>
      <c r="AQ88" s="1">
        <v>0</v>
      </c>
      <c r="AR88" s="1">
        <v>1</v>
      </c>
      <c r="AS88" s="1">
        <v>0</v>
      </c>
      <c r="AT88" s="1">
        <v>0</v>
      </c>
      <c r="AU88" s="6">
        <v>1</v>
      </c>
      <c r="AV88" s="6">
        <v>0</v>
      </c>
      <c r="AW88" s="1">
        <v>0</v>
      </c>
      <c r="AX88" s="1">
        <v>0</v>
      </c>
      <c r="AY88" s="1">
        <v>0</v>
      </c>
      <c r="AZ88" s="6">
        <v>0</v>
      </c>
      <c r="BA88" s="1" t="s">
        <v>23</v>
      </c>
      <c r="BB88" s="1" t="s">
        <v>1412</v>
      </c>
      <c r="BC88" s="1">
        <v>0</v>
      </c>
      <c r="BD88" s="1" t="s">
        <v>1898</v>
      </c>
      <c r="BE88" s="1" t="s">
        <v>1406</v>
      </c>
      <c r="BF88" s="1">
        <v>1</v>
      </c>
      <c r="BG88" s="1" t="s">
        <v>1828</v>
      </c>
      <c r="BH88" s="5">
        <v>1</v>
      </c>
      <c r="BI88" s="1" t="s">
        <v>1256</v>
      </c>
      <c r="BJ88" s="1" t="s">
        <v>1829</v>
      </c>
      <c r="BK88" s="1" t="s">
        <v>68</v>
      </c>
      <c r="BL88" s="1">
        <v>0</v>
      </c>
      <c r="BN88" s="1" t="s">
        <v>1511</v>
      </c>
      <c r="BO88" s="1" t="s">
        <v>1510</v>
      </c>
      <c r="BP88" s="6" t="s">
        <v>125</v>
      </c>
      <c r="BQ88" s="1">
        <v>1</v>
      </c>
      <c r="BR88" s="1">
        <v>3</v>
      </c>
      <c r="BS88" s="8">
        <f>3/4</f>
        <v>0.75</v>
      </c>
      <c r="BT88" s="8">
        <f>1/4</f>
        <v>0.25</v>
      </c>
      <c r="BU88" s="9"/>
      <c r="BV88" s="9"/>
      <c r="BW88" s="9">
        <v>3</v>
      </c>
      <c r="BX88" s="9">
        <v>1</v>
      </c>
      <c r="BY88" s="9"/>
      <c r="BZ88" s="9"/>
      <c r="CA88" s="9"/>
      <c r="CB88" s="10" t="s">
        <v>1513</v>
      </c>
      <c r="CC88" s="10" t="s">
        <v>1512</v>
      </c>
      <c r="CE88" s="1" t="s">
        <v>1257</v>
      </c>
      <c r="CF88" s="1" t="s">
        <v>1258</v>
      </c>
      <c r="CG88" s="1" t="s">
        <v>1259</v>
      </c>
    </row>
    <row r="89" spans="1:89" x14ac:dyDescent="0.2">
      <c r="A89" s="5">
        <v>0</v>
      </c>
      <c r="C89" s="1" t="s">
        <v>2013</v>
      </c>
      <c r="G89" s="1" t="s">
        <v>2303</v>
      </c>
      <c r="J89" s="1" t="s">
        <v>2304</v>
      </c>
      <c r="K89" s="1">
        <v>2022</v>
      </c>
      <c r="L89" s="1">
        <v>5</v>
      </c>
      <c r="M89" s="1">
        <v>14</v>
      </c>
      <c r="N89" s="1" t="s">
        <v>496</v>
      </c>
      <c r="O89" s="1" t="s">
        <v>1260</v>
      </c>
      <c r="P89" s="1" t="s">
        <v>2105</v>
      </c>
      <c r="Q89" s="6">
        <v>18</v>
      </c>
      <c r="R89" s="1" t="s">
        <v>58</v>
      </c>
      <c r="S89" s="1" t="s">
        <v>59</v>
      </c>
      <c r="T89" s="1" t="s">
        <v>1263</v>
      </c>
      <c r="U89" s="1" t="s">
        <v>1264</v>
      </c>
      <c r="W89" s="1">
        <v>10</v>
      </c>
      <c r="X89" s="1">
        <v>10</v>
      </c>
      <c r="Y89" s="1">
        <v>3</v>
      </c>
      <c r="Z89" s="7">
        <v>0</v>
      </c>
      <c r="AA89" s="7">
        <v>0</v>
      </c>
      <c r="AB89" s="5" t="s">
        <v>1886</v>
      </c>
      <c r="AC89" s="7" t="s">
        <v>2149</v>
      </c>
      <c r="AD89" s="1" t="s">
        <v>2163</v>
      </c>
      <c r="AE89" s="1" t="s">
        <v>2164</v>
      </c>
      <c r="AG89" s="1" t="s">
        <v>2226</v>
      </c>
      <c r="AH89" s="1" t="s">
        <v>60</v>
      </c>
      <c r="AI89" s="1" t="s">
        <v>1894</v>
      </c>
      <c r="AJ89" s="1" t="s">
        <v>1335</v>
      </c>
      <c r="AK89" s="6">
        <v>0</v>
      </c>
      <c r="AL89" s="7">
        <v>1</v>
      </c>
      <c r="AM89" s="7">
        <v>1</v>
      </c>
      <c r="AN89" s="1" t="s">
        <v>1261</v>
      </c>
      <c r="AO89" s="1" t="s">
        <v>1436</v>
      </c>
      <c r="AP89" s="1" t="s">
        <v>1262</v>
      </c>
      <c r="AQ89" s="1">
        <v>0</v>
      </c>
      <c r="AR89" s="1">
        <v>1</v>
      </c>
      <c r="AS89" s="1">
        <v>0</v>
      </c>
      <c r="AT89" s="1">
        <v>0</v>
      </c>
      <c r="AU89" s="6">
        <v>1</v>
      </c>
      <c r="AV89" s="6">
        <v>0</v>
      </c>
      <c r="AW89" s="1">
        <v>0</v>
      </c>
      <c r="AX89" s="1">
        <v>0</v>
      </c>
      <c r="AY89" s="1">
        <v>0</v>
      </c>
      <c r="AZ89" s="6">
        <v>0</v>
      </c>
      <c r="BA89" s="1" t="s">
        <v>222</v>
      </c>
      <c r="BB89" s="1" t="s">
        <v>1720</v>
      </c>
      <c r="BC89" s="1">
        <v>1</v>
      </c>
      <c r="BD89" s="1" t="s">
        <v>1437</v>
      </c>
      <c r="BE89" s="1" t="s">
        <v>1721</v>
      </c>
      <c r="BF89" s="1">
        <v>0</v>
      </c>
      <c r="BG89" s="1" t="s">
        <v>1825</v>
      </c>
      <c r="BH89" s="5">
        <v>1</v>
      </c>
      <c r="BI89" s="1" t="s">
        <v>1267</v>
      </c>
      <c r="BJ89" s="1" t="s">
        <v>1784</v>
      </c>
      <c r="BK89" s="1" t="s">
        <v>1265</v>
      </c>
      <c r="BL89" s="1">
        <v>0</v>
      </c>
      <c r="BM89" s="1" t="s">
        <v>1266</v>
      </c>
      <c r="BN89" s="1" t="s">
        <v>1268</v>
      </c>
      <c r="BO89" s="1" t="s">
        <v>1269</v>
      </c>
      <c r="BP89" s="6">
        <v>0</v>
      </c>
      <c r="BQ89" s="1">
        <v>4</v>
      </c>
      <c r="BR89" s="1">
        <v>6</v>
      </c>
      <c r="BS89" s="8">
        <f>6/10</f>
        <v>0.6</v>
      </c>
      <c r="BT89" s="8">
        <f>4/10</f>
        <v>0.4</v>
      </c>
      <c r="BU89" s="9"/>
      <c r="BV89" s="9">
        <v>10</v>
      </c>
      <c r="BW89" s="9"/>
      <c r="BX89" s="9"/>
      <c r="BY89" s="9"/>
      <c r="BZ89" s="9"/>
      <c r="CA89" s="9"/>
      <c r="CB89" s="10" t="s">
        <v>1665</v>
      </c>
      <c r="CC89" s="10" t="s">
        <v>1664</v>
      </c>
      <c r="CD89" s="1" t="s">
        <v>1266</v>
      </c>
      <c r="CE89" s="1" t="s">
        <v>1270</v>
      </c>
      <c r="CF89" s="1" t="s">
        <v>1271</v>
      </c>
    </row>
    <row r="90" spans="1:89" x14ac:dyDescent="0.2">
      <c r="A90" s="5">
        <v>1</v>
      </c>
      <c r="B90" s="1" t="s">
        <v>2031</v>
      </c>
      <c r="C90" s="1" t="s">
        <v>2032</v>
      </c>
      <c r="G90" s="1" t="s">
        <v>2318</v>
      </c>
      <c r="J90" s="1" t="s">
        <v>2307</v>
      </c>
      <c r="K90" s="1">
        <v>2022</v>
      </c>
      <c r="L90" s="1">
        <v>5</v>
      </c>
      <c r="M90" s="1">
        <v>24</v>
      </c>
      <c r="N90" s="1" t="s">
        <v>137</v>
      </c>
      <c r="O90" s="1" t="s">
        <v>1272</v>
      </c>
      <c r="P90" s="1" t="s">
        <v>1273</v>
      </c>
      <c r="Q90" s="6">
        <v>18</v>
      </c>
      <c r="R90" s="1" t="s">
        <v>175</v>
      </c>
      <c r="S90" s="1" t="s">
        <v>59</v>
      </c>
      <c r="T90" s="1" t="s">
        <v>1359</v>
      </c>
      <c r="U90" s="1" t="s">
        <v>1277</v>
      </c>
      <c r="W90" s="1">
        <v>21</v>
      </c>
      <c r="X90" s="1">
        <v>21</v>
      </c>
      <c r="Y90" s="1" t="s">
        <v>1274</v>
      </c>
      <c r="Z90" s="7">
        <v>0</v>
      </c>
      <c r="AA90" s="7">
        <v>1</v>
      </c>
      <c r="AB90" s="5">
        <v>0</v>
      </c>
      <c r="AH90" s="1" t="s">
        <v>60</v>
      </c>
      <c r="AI90" s="1" t="s">
        <v>61</v>
      </c>
      <c r="AJ90" s="1" t="s">
        <v>1293</v>
      </c>
      <c r="AK90" s="6">
        <v>0</v>
      </c>
      <c r="AL90" s="7">
        <v>1</v>
      </c>
      <c r="AM90" s="7">
        <v>1</v>
      </c>
      <c r="AN90" s="1" t="s">
        <v>1275</v>
      </c>
      <c r="AO90" s="1" t="s">
        <v>1276</v>
      </c>
      <c r="AP90" s="1" t="s">
        <v>1276</v>
      </c>
      <c r="AQ90" s="1">
        <v>0</v>
      </c>
      <c r="AR90" s="1">
        <v>1</v>
      </c>
      <c r="AS90" s="1">
        <v>0</v>
      </c>
      <c r="AT90" s="1">
        <v>0</v>
      </c>
      <c r="AU90" s="6">
        <v>1</v>
      </c>
      <c r="AV90" s="6">
        <v>0</v>
      </c>
      <c r="AW90" s="1">
        <v>0</v>
      </c>
      <c r="AX90" s="1">
        <v>0</v>
      </c>
      <c r="AY90" s="1">
        <v>0</v>
      </c>
      <c r="AZ90" s="6">
        <v>0</v>
      </c>
      <c r="BA90" s="1" t="s">
        <v>23</v>
      </c>
      <c r="BB90" s="1" t="s">
        <v>1718</v>
      </c>
      <c r="BC90" s="1">
        <v>1</v>
      </c>
      <c r="BD90" s="1" t="s">
        <v>1278</v>
      </c>
      <c r="BE90" s="1" t="s">
        <v>1719</v>
      </c>
      <c r="BF90" s="1" t="s">
        <v>1495</v>
      </c>
      <c r="BG90" s="1" t="s">
        <v>1826</v>
      </c>
      <c r="BH90" s="5">
        <v>0</v>
      </c>
      <c r="BI90" s="1" t="s">
        <v>1452</v>
      </c>
      <c r="BJ90" s="1" t="s">
        <v>1827</v>
      </c>
      <c r="BK90" s="1" t="s">
        <v>68</v>
      </c>
      <c r="BL90" s="1">
        <v>0</v>
      </c>
      <c r="BN90" s="1" t="s">
        <v>1514</v>
      </c>
      <c r="BO90" s="1" t="s">
        <v>1516</v>
      </c>
      <c r="BP90" s="6">
        <v>2</v>
      </c>
      <c r="BQ90" s="1">
        <v>5</v>
      </c>
      <c r="BR90" s="1">
        <v>16</v>
      </c>
      <c r="BS90" s="8">
        <f>16/21</f>
        <v>0.76190476190476186</v>
      </c>
      <c r="BT90" s="8">
        <f>5/21</f>
        <v>0.23809523809523808</v>
      </c>
      <c r="BU90" s="9">
        <v>2</v>
      </c>
      <c r="BV90" s="9"/>
      <c r="BW90" s="9">
        <v>19</v>
      </c>
      <c r="BX90" s="9"/>
      <c r="BY90" s="9"/>
      <c r="BZ90" s="9"/>
      <c r="CA90" s="9"/>
      <c r="CB90" s="10" t="s">
        <v>1666</v>
      </c>
      <c r="CC90" s="10" t="s">
        <v>1667</v>
      </c>
      <c r="CD90" s="10" t="s">
        <v>1517</v>
      </c>
      <c r="CE90" s="10" t="s">
        <v>1518</v>
      </c>
      <c r="CF90" s="10" t="s">
        <v>1279</v>
      </c>
      <c r="CG90" s="10"/>
      <c r="CH90" s="10"/>
      <c r="CI90" s="10"/>
      <c r="CJ90" s="10"/>
      <c r="CK90" s="10"/>
    </row>
    <row r="91" spans="1:89" x14ac:dyDescent="0.2">
      <c r="A91" s="5" t="s">
        <v>125</v>
      </c>
      <c r="I91" s="1" t="s">
        <v>2305</v>
      </c>
      <c r="J91" s="1" t="s">
        <v>2306</v>
      </c>
      <c r="K91" s="1">
        <v>2022</v>
      </c>
      <c r="L91" s="1">
        <v>6</v>
      </c>
      <c r="M91" s="1">
        <v>1</v>
      </c>
      <c r="N91" s="1" t="s">
        <v>1280</v>
      </c>
      <c r="O91" s="1" t="s">
        <v>1281</v>
      </c>
      <c r="P91" s="1" t="s">
        <v>1282</v>
      </c>
      <c r="Q91" s="6">
        <v>45</v>
      </c>
      <c r="R91" s="1" t="s">
        <v>206</v>
      </c>
      <c r="S91" s="1" t="s">
        <v>59</v>
      </c>
      <c r="T91" s="1" t="s">
        <v>1285</v>
      </c>
      <c r="U91" s="1" t="s">
        <v>1286</v>
      </c>
      <c r="V91" s="1" t="s">
        <v>1287</v>
      </c>
      <c r="W91" s="1">
        <v>4</v>
      </c>
      <c r="X91" s="1">
        <v>4</v>
      </c>
      <c r="Y91" s="6" t="s">
        <v>1284</v>
      </c>
      <c r="Z91" s="7">
        <v>1</v>
      </c>
      <c r="AA91" s="7">
        <v>0</v>
      </c>
      <c r="AB91" s="5">
        <v>0</v>
      </c>
      <c r="AH91" s="1" t="s">
        <v>1283</v>
      </c>
      <c r="AI91" s="1" t="s">
        <v>61</v>
      </c>
      <c r="AJ91" s="1" t="s">
        <v>1330</v>
      </c>
      <c r="AK91" s="6">
        <v>1</v>
      </c>
      <c r="AL91" s="7" t="s">
        <v>125</v>
      </c>
      <c r="AM91" s="7" t="s">
        <v>125</v>
      </c>
      <c r="AN91" s="1" t="s">
        <v>178</v>
      </c>
      <c r="AO91" s="1" t="s">
        <v>1414</v>
      </c>
      <c r="AP91" s="1" t="s">
        <v>1414</v>
      </c>
      <c r="AQ91" s="1">
        <v>1</v>
      </c>
      <c r="AR91" s="1">
        <v>1</v>
      </c>
      <c r="AS91" s="1">
        <v>0</v>
      </c>
      <c r="AT91" s="1">
        <v>0</v>
      </c>
      <c r="AU91" s="6">
        <v>0</v>
      </c>
      <c r="AV91" s="6">
        <v>0</v>
      </c>
      <c r="AW91" s="1">
        <v>1</v>
      </c>
      <c r="AX91" s="1">
        <v>0</v>
      </c>
      <c r="AY91" s="1">
        <v>0</v>
      </c>
      <c r="AZ91" s="6">
        <v>0</v>
      </c>
      <c r="BA91" s="1" t="s">
        <v>90</v>
      </c>
      <c r="BB91" s="1" t="s">
        <v>1400</v>
      </c>
      <c r="BC91" s="1">
        <v>1</v>
      </c>
      <c r="BD91" s="1" t="s">
        <v>1400</v>
      </c>
      <c r="BE91" s="1" t="s">
        <v>1401</v>
      </c>
      <c r="BF91" s="1">
        <v>0</v>
      </c>
      <c r="BG91" s="1" t="s">
        <v>1901</v>
      </c>
      <c r="BH91" s="5">
        <v>0</v>
      </c>
      <c r="BI91" s="1" t="s">
        <v>1448</v>
      </c>
      <c r="BJ91" s="1" t="s">
        <v>1288</v>
      </c>
      <c r="BK91" s="1" t="s">
        <v>68</v>
      </c>
      <c r="BL91" s="1">
        <v>0</v>
      </c>
      <c r="BN91" s="1" t="s">
        <v>184</v>
      </c>
      <c r="BP91" s="6" t="s">
        <v>125</v>
      </c>
      <c r="BQ91" s="1">
        <v>2</v>
      </c>
      <c r="BR91" s="1">
        <v>2</v>
      </c>
      <c r="BS91" s="8">
        <f>2/4</f>
        <v>0.5</v>
      </c>
      <c r="BT91" s="8">
        <f>2/4</f>
        <v>0.5</v>
      </c>
      <c r="BU91" s="9">
        <v>3</v>
      </c>
      <c r="BV91" s="9">
        <v>1</v>
      </c>
      <c r="BW91" s="9"/>
      <c r="BX91" s="9"/>
      <c r="BY91" s="9"/>
      <c r="BZ91" s="9"/>
      <c r="CA91" s="9"/>
      <c r="CB91" s="10" t="s">
        <v>1449</v>
      </c>
      <c r="CC91" s="10" t="s">
        <v>1447</v>
      </c>
      <c r="CD91" s="10"/>
      <c r="CE91" s="10" t="s">
        <v>1289</v>
      </c>
      <c r="CF91" s="10" t="s">
        <v>2180</v>
      </c>
      <c r="CG91" s="10"/>
      <c r="CH91" s="10"/>
      <c r="CI91" s="10"/>
      <c r="CJ91" s="10"/>
      <c r="CK91" s="10"/>
    </row>
    <row r="92" spans="1:89" x14ac:dyDescent="0.2">
      <c r="A92" s="5" t="s">
        <v>2181</v>
      </c>
      <c r="B92" s="1" t="s">
        <v>2079</v>
      </c>
      <c r="C92" s="1" t="s">
        <v>2077</v>
      </c>
      <c r="G92" s="1" t="s">
        <v>2287</v>
      </c>
      <c r="J92" s="1" t="s">
        <v>2288</v>
      </c>
      <c r="K92" s="1">
        <v>2022</v>
      </c>
      <c r="L92" s="1">
        <v>7</v>
      </c>
      <c r="M92" s="1">
        <v>4</v>
      </c>
      <c r="N92" s="1" t="s">
        <v>257</v>
      </c>
      <c r="O92" s="1" t="s">
        <v>1944</v>
      </c>
      <c r="P92" s="1" t="s">
        <v>1946</v>
      </c>
      <c r="Q92" s="1">
        <v>21</v>
      </c>
      <c r="R92" s="1" t="s">
        <v>58</v>
      </c>
      <c r="S92" s="1" t="s">
        <v>59</v>
      </c>
      <c r="T92" s="1" t="s">
        <v>1948</v>
      </c>
      <c r="U92" s="1" t="s">
        <v>1945</v>
      </c>
      <c r="V92" s="1" t="s">
        <v>1949</v>
      </c>
      <c r="W92" s="1">
        <v>7</v>
      </c>
      <c r="X92" s="1">
        <v>7</v>
      </c>
      <c r="Y92" s="1">
        <v>48</v>
      </c>
      <c r="Z92" s="7">
        <v>0</v>
      </c>
      <c r="AA92" s="7">
        <v>0</v>
      </c>
      <c r="AB92" s="5">
        <v>0</v>
      </c>
      <c r="AH92" s="1" t="s">
        <v>60</v>
      </c>
      <c r="AI92" s="1" t="s">
        <v>2170</v>
      </c>
      <c r="AJ92" s="1" t="s">
        <v>2169</v>
      </c>
      <c r="AK92" s="1">
        <v>0</v>
      </c>
      <c r="AL92" s="7">
        <v>1</v>
      </c>
      <c r="AM92" s="7">
        <v>1</v>
      </c>
      <c r="AN92" s="1" t="s">
        <v>1955</v>
      </c>
      <c r="AO92" s="1" t="s">
        <v>1950</v>
      </c>
      <c r="AP92" s="1" t="s">
        <v>1950</v>
      </c>
      <c r="AQ92" s="1">
        <v>0</v>
      </c>
      <c r="AR92" s="1">
        <v>1</v>
      </c>
      <c r="AS92" s="1">
        <v>0</v>
      </c>
      <c r="AT92" s="1">
        <v>0</v>
      </c>
      <c r="AU92" s="1">
        <v>1</v>
      </c>
      <c r="AV92" s="1">
        <v>0</v>
      </c>
      <c r="AW92" s="1">
        <v>0</v>
      </c>
      <c r="AX92" s="1">
        <v>0</v>
      </c>
      <c r="AY92" s="1">
        <v>0</v>
      </c>
      <c r="AZ92" s="6">
        <v>1</v>
      </c>
      <c r="BA92" s="1" t="s">
        <v>23</v>
      </c>
      <c r="BB92" s="1" t="s">
        <v>1954</v>
      </c>
      <c r="BC92" s="1">
        <v>1</v>
      </c>
      <c r="BD92" s="1" t="s">
        <v>1953</v>
      </c>
      <c r="BE92" s="1" t="s">
        <v>1952</v>
      </c>
      <c r="BF92" s="1">
        <v>1</v>
      </c>
      <c r="BG92" s="1" t="s">
        <v>2128</v>
      </c>
      <c r="BH92" s="5">
        <v>0</v>
      </c>
      <c r="BI92" s="1" t="s">
        <v>2129</v>
      </c>
      <c r="BJ92" s="1" t="s">
        <v>2130</v>
      </c>
      <c r="BK92" s="1" t="s">
        <v>68</v>
      </c>
      <c r="BL92" s="1">
        <v>0</v>
      </c>
      <c r="BN92" s="1" t="s">
        <v>2079</v>
      </c>
      <c r="BO92" s="1" t="s">
        <v>2078</v>
      </c>
      <c r="BP92" s="6">
        <v>0</v>
      </c>
      <c r="BQ92" s="1">
        <v>4</v>
      </c>
      <c r="BR92" s="1">
        <v>3</v>
      </c>
      <c r="BS92" s="8">
        <f>3/7</f>
        <v>0.42857142857142855</v>
      </c>
      <c r="BT92" s="8">
        <f>4/7</f>
        <v>0.5714285714285714</v>
      </c>
      <c r="BU92" s="10">
        <v>4</v>
      </c>
      <c r="BW92" s="10">
        <v>2</v>
      </c>
      <c r="CA92" s="10">
        <v>1</v>
      </c>
      <c r="CB92" s="10" t="s">
        <v>2120</v>
      </c>
      <c r="CC92" s="10" t="s">
        <v>2121</v>
      </c>
      <c r="CD92" s="10"/>
      <c r="CE92" s="10" t="s">
        <v>1947</v>
      </c>
      <c r="CF92" s="10" t="s">
        <v>1951</v>
      </c>
      <c r="CG92" s="10"/>
      <c r="CH92" s="10"/>
      <c r="CI92" s="10"/>
      <c r="CJ92" s="10"/>
      <c r="CK92" s="10"/>
    </row>
    <row r="93" spans="1:89" x14ac:dyDescent="0.2">
      <c r="A93" s="5">
        <v>0</v>
      </c>
      <c r="C93" s="1" t="s">
        <v>2148</v>
      </c>
      <c r="D93" s="6" t="s">
        <v>125</v>
      </c>
      <c r="E93" s="6"/>
      <c r="K93" s="1">
        <v>2022</v>
      </c>
      <c r="L93" s="1">
        <v>10</v>
      </c>
      <c r="M93" s="1">
        <v>13</v>
      </c>
      <c r="N93" s="1" t="s">
        <v>485</v>
      </c>
      <c r="O93" s="1" t="s">
        <v>2141</v>
      </c>
      <c r="P93" s="1" t="s">
        <v>2142</v>
      </c>
      <c r="Q93" s="1">
        <v>15</v>
      </c>
      <c r="R93" s="1" t="s">
        <v>58</v>
      </c>
      <c r="S93" s="1" t="s">
        <v>59</v>
      </c>
      <c r="T93" s="1" t="s">
        <v>2151</v>
      </c>
      <c r="U93" s="1" t="s">
        <v>2143</v>
      </c>
      <c r="V93" s="1" t="s">
        <v>2152</v>
      </c>
      <c r="W93" s="1">
        <v>5</v>
      </c>
      <c r="X93" s="1">
        <v>4</v>
      </c>
      <c r="Y93" s="1">
        <v>2</v>
      </c>
      <c r="Z93" s="7">
        <v>0</v>
      </c>
      <c r="AA93" s="7">
        <v>0</v>
      </c>
      <c r="AB93" s="5">
        <v>0</v>
      </c>
      <c r="AH93" s="1" t="s">
        <v>2178</v>
      </c>
      <c r="AI93" s="1" t="s">
        <v>2179</v>
      </c>
      <c r="AJ93" s="1" t="s">
        <v>2177</v>
      </c>
      <c r="AK93" s="1">
        <v>1</v>
      </c>
      <c r="AL93" s="7" t="s">
        <v>125</v>
      </c>
      <c r="AM93" s="7" t="s">
        <v>125</v>
      </c>
      <c r="AN93" s="1" t="s">
        <v>178</v>
      </c>
      <c r="AO93" s="1" t="s">
        <v>2153</v>
      </c>
      <c r="AP93" s="1" t="s">
        <v>2150</v>
      </c>
      <c r="AQ93" s="1">
        <v>1</v>
      </c>
      <c r="AR93" s="1">
        <v>0</v>
      </c>
      <c r="AS93" s="1">
        <v>1</v>
      </c>
      <c r="AT93" s="1">
        <v>0</v>
      </c>
      <c r="AU93" s="1">
        <v>0</v>
      </c>
      <c r="AV93" s="1">
        <v>0</v>
      </c>
      <c r="AW93" s="1">
        <v>0</v>
      </c>
      <c r="AX93" s="1">
        <v>1</v>
      </c>
      <c r="AY93" s="1">
        <v>0</v>
      </c>
      <c r="AZ93" s="6">
        <v>1</v>
      </c>
      <c r="BA93" s="1" t="s">
        <v>2154</v>
      </c>
      <c r="BB93" s="1" t="s">
        <v>2155</v>
      </c>
      <c r="BC93" s="1" t="s">
        <v>2407</v>
      </c>
      <c r="BD93" s="1" t="s">
        <v>125</v>
      </c>
      <c r="BF93" s="1">
        <v>0</v>
      </c>
      <c r="BG93" s="1" t="s">
        <v>2156</v>
      </c>
      <c r="BH93" s="5">
        <v>0</v>
      </c>
      <c r="BI93" s="1" t="s">
        <v>1189</v>
      </c>
      <c r="BJ93" s="1" t="s">
        <v>2157</v>
      </c>
      <c r="BK93" s="1" t="s">
        <v>68</v>
      </c>
      <c r="BL93" s="1">
        <v>0</v>
      </c>
      <c r="BN93" s="1" t="s">
        <v>2158</v>
      </c>
      <c r="BO93" s="1" t="s">
        <v>2159</v>
      </c>
      <c r="BP93" s="6">
        <v>0</v>
      </c>
      <c r="BQ93" s="1">
        <v>2</v>
      </c>
      <c r="BR93" s="1">
        <v>3</v>
      </c>
      <c r="BS93" s="8">
        <v>0.6</v>
      </c>
      <c r="BT93" s="8">
        <v>0.4</v>
      </c>
      <c r="BU93" s="10">
        <v>3</v>
      </c>
      <c r="BV93" s="10">
        <v>1</v>
      </c>
      <c r="BW93" s="10">
        <v>1</v>
      </c>
      <c r="CB93" s="10" t="s">
        <v>2161</v>
      </c>
      <c r="CC93" s="10" t="s">
        <v>2160</v>
      </c>
      <c r="CD93" s="10"/>
      <c r="CE93" s="10" t="s">
        <v>2144</v>
      </c>
      <c r="CF93" s="10" t="s">
        <v>2145</v>
      </c>
      <c r="CG93" s="10" t="s">
        <v>2146</v>
      </c>
      <c r="CH93" s="10" t="s">
        <v>2147</v>
      </c>
      <c r="CI93" s="10"/>
      <c r="CJ93" s="10"/>
      <c r="CK93" s="10"/>
    </row>
    <row r="94" spans="1:89" x14ac:dyDescent="0.2">
      <c r="A94" s="5">
        <v>1</v>
      </c>
      <c r="B94" s="1" t="s">
        <v>2081</v>
      </c>
      <c r="C94" s="1" t="s">
        <v>2080</v>
      </c>
      <c r="H94" s="1" t="s">
        <v>2302</v>
      </c>
      <c r="J94" s="1" t="s">
        <v>2301</v>
      </c>
      <c r="K94" s="1">
        <v>2022</v>
      </c>
      <c r="L94" s="1">
        <v>11</v>
      </c>
      <c r="M94" s="1">
        <v>19</v>
      </c>
      <c r="N94" s="1" t="s">
        <v>100</v>
      </c>
      <c r="O94" s="1" t="s">
        <v>1940</v>
      </c>
      <c r="P94" s="1" t="s">
        <v>1956</v>
      </c>
      <c r="Q94" s="1">
        <v>22</v>
      </c>
      <c r="R94" s="1" t="s">
        <v>58</v>
      </c>
      <c r="S94" s="1" t="s">
        <v>59</v>
      </c>
      <c r="T94" s="1" t="s">
        <v>1958</v>
      </c>
      <c r="U94" s="1" t="s">
        <v>1942</v>
      </c>
      <c r="W94" s="1">
        <v>5</v>
      </c>
      <c r="X94" s="1">
        <v>5</v>
      </c>
      <c r="Y94" s="1">
        <v>18</v>
      </c>
      <c r="Z94" s="7">
        <v>0</v>
      </c>
      <c r="AA94" s="7">
        <v>0</v>
      </c>
      <c r="AB94" s="5" t="s">
        <v>1886</v>
      </c>
      <c r="AC94" s="7" t="s">
        <v>2149</v>
      </c>
      <c r="AD94" s="1" t="s">
        <v>2165</v>
      </c>
      <c r="AE94" s="1" t="s">
        <v>2166</v>
      </c>
      <c r="AF94" s="1">
        <v>2</v>
      </c>
      <c r="AG94" s="1" t="s">
        <v>2224</v>
      </c>
      <c r="AH94" s="1" t="s">
        <v>2168</v>
      </c>
      <c r="AI94" s="1" t="s">
        <v>2165</v>
      </c>
      <c r="AJ94" s="1" t="s">
        <v>2167</v>
      </c>
      <c r="AK94" s="1">
        <v>1</v>
      </c>
      <c r="AL94" s="7" t="s">
        <v>125</v>
      </c>
      <c r="AM94" s="7" t="s">
        <v>125</v>
      </c>
      <c r="AN94" s="1" t="s">
        <v>1960</v>
      </c>
      <c r="AO94" s="1" t="s">
        <v>1959</v>
      </c>
      <c r="AP94" s="1" t="s">
        <v>1959</v>
      </c>
      <c r="AQ94" s="1">
        <v>1</v>
      </c>
      <c r="AR94" s="1">
        <v>1</v>
      </c>
      <c r="AS94" s="1">
        <v>0</v>
      </c>
      <c r="AT94" s="1">
        <v>0</v>
      </c>
      <c r="AU94" s="1">
        <v>0</v>
      </c>
      <c r="AV94" s="1">
        <v>0</v>
      </c>
      <c r="AW94" s="1">
        <v>1</v>
      </c>
      <c r="AX94" s="1">
        <v>0</v>
      </c>
      <c r="AY94" s="1">
        <v>0</v>
      </c>
      <c r="AZ94" s="6">
        <v>0</v>
      </c>
      <c r="BA94" s="1" t="s">
        <v>90</v>
      </c>
      <c r="BB94" s="1" t="s">
        <v>1962</v>
      </c>
      <c r="BC94" s="1">
        <v>1</v>
      </c>
      <c r="BD94" s="1" t="s">
        <v>1964</v>
      </c>
      <c r="BE94" s="1" t="s">
        <v>1965</v>
      </c>
      <c r="BF94" s="1">
        <v>1</v>
      </c>
      <c r="BG94" s="1" t="s">
        <v>2115</v>
      </c>
      <c r="BH94" s="5">
        <v>1</v>
      </c>
      <c r="BI94" s="1" t="s">
        <v>2117</v>
      </c>
      <c r="BJ94" s="1" t="s">
        <v>2114</v>
      </c>
      <c r="BK94" s="1" t="s">
        <v>2116</v>
      </c>
      <c r="BL94" s="1">
        <v>0</v>
      </c>
      <c r="BM94" s="1" t="s">
        <v>2114</v>
      </c>
      <c r="BN94" s="1" t="s">
        <v>2082</v>
      </c>
      <c r="BO94" s="1" t="s">
        <v>2083</v>
      </c>
      <c r="BP94" s="6">
        <v>2</v>
      </c>
      <c r="BQ94" s="1">
        <v>3</v>
      </c>
      <c r="BR94" s="1">
        <v>2</v>
      </c>
      <c r="BS94" s="8">
        <f>2/5</f>
        <v>0.4</v>
      </c>
      <c r="BT94" s="8">
        <f>3/5</f>
        <v>0.6</v>
      </c>
      <c r="BU94" s="10">
        <v>4</v>
      </c>
      <c r="BV94" s="10">
        <v>1</v>
      </c>
      <c r="CB94" s="10" t="s">
        <v>2113</v>
      </c>
      <c r="CC94" s="10" t="s">
        <v>2112</v>
      </c>
      <c r="CD94" s="10" t="s">
        <v>2119</v>
      </c>
      <c r="CE94" s="10" t="s">
        <v>1943</v>
      </c>
      <c r="CF94" s="10" t="s">
        <v>1961</v>
      </c>
      <c r="CG94" s="10" t="s">
        <v>2118</v>
      </c>
      <c r="CH94" s="10"/>
      <c r="CI94" s="10"/>
      <c r="CJ94" s="10"/>
      <c r="CK94" s="10"/>
    </row>
    <row r="95" spans="1:89" x14ac:dyDescent="0.2">
      <c r="A95" s="5" t="s">
        <v>125</v>
      </c>
      <c r="B95" s="1" t="s">
        <v>2085</v>
      </c>
      <c r="C95" s="1" t="s">
        <v>2084</v>
      </c>
      <c r="G95" s="1" t="s">
        <v>2299</v>
      </c>
      <c r="J95" s="1" t="s">
        <v>2300</v>
      </c>
      <c r="K95" s="1">
        <v>2022</v>
      </c>
      <c r="L95" s="1">
        <v>11</v>
      </c>
      <c r="M95" s="1">
        <v>22</v>
      </c>
      <c r="N95" s="1" t="s">
        <v>405</v>
      </c>
      <c r="O95" s="1" t="s">
        <v>1941</v>
      </c>
      <c r="P95" s="1" t="s">
        <v>1957</v>
      </c>
      <c r="Q95" s="1">
        <v>31</v>
      </c>
      <c r="R95" s="1" t="s">
        <v>206</v>
      </c>
      <c r="S95" s="1" t="s">
        <v>59</v>
      </c>
      <c r="T95" s="1" t="s">
        <v>2110</v>
      </c>
      <c r="U95" s="1" t="s">
        <v>1939</v>
      </c>
      <c r="V95" s="1" t="s">
        <v>2111</v>
      </c>
      <c r="W95" s="1">
        <v>6</v>
      </c>
      <c r="X95" s="1">
        <v>6</v>
      </c>
      <c r="Y95" s="1">
        <v>6</v>
      </c>
      <c r="Z95" s="7">
        <v>1</v>
      </c>
      <c r="AA95" s="7">
        <v>0</v>
      </c>
      <c r="AB95" s="5">
        <v>0</v>
      </c>
      <c r="AH95" s="1" t="s">
        <v>2122</v>
      </c>
      <c r="AI95" s="1" t="s">
        <v>2132</v>
      </c>
      <c r="AJ95" s="1" t="s">
        <v>2131</v>
      </c>
      <c r="AK95" s="1">
        <v>0</v>
      </c>
      <c r="AL95" s="7">
        <v>0</v>
      </c>
      <c r="AM95" s="7">
        <v>0</v>
      </c>
      <c r="AN95" s="1" t="s">
        <v>1966</v>
      </c>
      <c r="AO95" s="1" t="s">
        <v>1016</v>
      </c>
      <c r="AP95" s="1" t="s">
        <v>1016</v>
      </c>
      <c r="AQ95" s="1">
        <v>1</v>
      </c>
      <c r="AR95" s="1">
        <v>0</v>
      </c>
      <c r="AS95" s="1">
        <v>0</v>
      </c>
      <c r="AT95" s="1">
        <v>1</v>
      </c>
      <c r="AU95" s="1">
        <v>0</v>
      </c>
      <c r="AV95" s="1">
        <v>0</v>
      </c>
      <c r="AW95" s="1">
        <v>0</v>
      </c>
      <c r="AX95" s="1">
        <v>0</v>
      </c>
      <c r="AY95" s="1">
        <v>0</v>
      </c>
      <c r="AZ95" s="6">
        <v>0</v>
      </c>
      <c r="BA95" s="1" t="s">
        <v>22</v>
      </c>
      <c r="BB95" s="1" t="s">
        <v>2123</v>
      </c>
      <c r="BC95" s="1">
        <v>1</v>
      </c>
      <c r="BD95" s="1" t="s">
        <v>2087</v>
      </c>
      <c r="BE95" s="1" t="s">
        <v>2088</v>
      </c>
      <c r="BF95" s="1">
        <v>1</v>
      </c>
      <c r="BG95" s="1" t="s">
        <v>2127</v>
      </c>
      <c r="BH95" s="5">
        <v>0</v>
      </c>
      <c r="BI95" s="1" t="s">
        <v>1189</v>
      </c>
      <c r="BJ95" s="1" t="s">
        <v>2125</v>
      </c>
      <c r="BK95" s="1" t="s">
        <v>68</v>
      </c>
      <c r="BL95" s="1">
        <v>0</v>
      </c>
      <c r="BN95" s="1" t="s">
        <v>2085</v>
      </c>
      <c r="BO95" s="1" t="s">
        <v>2084</v>
      </c>
      <c r="BP95" s="6">
        <v>0</v>
      </c>
      <c r="BQ95" s="1">
        <v>4</v>
      </c>
      <c r="BR95" s="1">
        <v>2</v>
      </c>
      <c r="BS95" s="8">
        <f>2/6</f>
        <v>0.33333333333333331</v>
      </c>
      <c r="BT95" s="8">
        <f>4/6</f>
        <v>0.66666666666666663</v>
      </c>
      <c r="BU95" s="10">
        <v>2</v>
      </c>
      <c r="BV95" s="10">
        <v>3</v>
      </c>
      <c r="BW95" s="10">
        <v>1</v>
      </c>
      <c r="CB95" s="10" t="s">
        <v>2133</v>
      </c>
      <c r="CC95" s="10" t="s">
        <v>2126</v>
      </c>
      <c r="CD95" s="10"/>
      <c r="CE95" s="10" t="s">
        <v>1963</v>
      </c>
      <c r="CF95" s="10" t="s">
        <v>1967</v>
      </c>
      <c r="CG95" s="10" t="s">
        <v>2124</v>
      </c>
      <c r="CH95" s="10" t="s">
        <v>2134</v>
      </c>
      <c r="CI95" s="10"/>
      <c r="CJ95" s="10"/>
      <c r="CK95" s="10"/>
    </row>
    <row r="96" spans="1:89" x14ac:dyDescent="0.2">
      <c r="A96" s="5" t="s">
        <v>125</v>
      </c>
      <c r="I96" s="1" t="s">
        <v>2298</v>
      </c>
      <c r="J96" s="1" t="s">
        <v>2297</v>
      </c>
      <c r="K96" s="1">
        <v>2023</v>
      </c>
      <c r="L96" s="1">
        <v>1</v>
      </c>
      <c r="M96" s="1">
        <v>21</v>
      </c>
      <c r="N96" s="1" t="s">
        <v>337</v>
      </c>
      <c r="O96" s="1" t="s">
        <v>2091</v>
      </c>
      <c r="P96" s="1" t="s">
        <v>2095</v>
      </c>
      <c r="Q96" s="1">
        <v>72</v>
      </c>
      <c r="R96" s="1" t="s">
        <v>161</v>
      </c>
      <c r="S96" s="1" t="s">
        <v>59</v>
      </c>
      <c r="T96" s="1" t="s">
        <v>2096</v>
      </c>
      <c r="U96" s="1" t="s">
        <v>2107</v>
      </c>
      <c r="V96" s="1" t="s">
        <v>2162</v>
      </c>
      <c r="W96" s="1">
        <v>11</v>
      </c>
      <c r="X96" s="1">
        <v>11</v>
      </c>
      <c r="Y96" s="1">
        <v>9</v>
      </c>
      <c r="Z96" s="7">
        <v>1</v>
      </c>
      <c r="AA96" s="7">
        <v>0</v>
      </c>
      <c r="AB96" s="5">
        <v>0</v>
      </c>
      <c r="AH96" s="1" t="s">
        <v>60</v>
      </c>
      <c r="AI96" s="1" t="s">
        <v>2171</v>
      </c>
      <c r="AJ96" s="1" t="s">
        <v>2172</v>
      </c>
      <c r="AK96" s="1">
        <v>1</v>
      </c>
      <c r="AL96" s="7">
        <v>1</v>
      </c>
      <c r="AM96" s="7">
        <v>1</v>
      </c>
      <c r="AN96" s="1" t="s">
        <v>2109</v>
      </c>
      <c r="AO96" s="1" t="s">
        <v>2099</v>
      </c>
      <c r="AP96" s="1" t="s">
        <v>2099</v>
      </c>
      <c r="AQ96" s="1">
        <v>1</v>
      </c>
      <c r="AR96" s="1">
        <v>0</v>
      </c>
      <c r="AS96" s="1">
        <v>0</v>
      </c>
      <c r="AT96" s="1">
        <v>1</v>
      </c>
      <c r="AU96" s="1">
        <v>0</v>
      </c>
      <c r="AV96" s="1">
        <v>0</v>
      </c>
      <c r="AW96" s="1">
        <v>0</v>
      </c>
      <c r="AX96" s="1">
        <v>0</v>
      </c>
      <c r="AY96" s="1">
        <v>0</v>
      </c>
      <c r="AZ96" s="6">
        <v>0</v>
      </c>
      <c r="BA96" s="1" t="s">
        <v>22</v>
      </c>
      <c r="BB96" s="1" t="s">
        <v>2100</v>
      </c>
      <c r="BC96" s="1">
        <v>1</v>
      </c>
      <c r="BD96" s="1" t="s">
        <v>2423</v>
      </c>
      <c r="BE96" s="1" t="s">
        <v>2424</v>
      </c>
      <c r="BF96" s="5" t="s">
        <v>1495</v>
      </c>
      <c r="BG96" s="1" t="s">
        <v>2175</v>
      </c>
      <c r="BH96" s="5">
        <v>0</v>
      </c>
      <c r="BI96" s="1" t="s">
        <v>1189</v>
      </c>
      <c r="BJ96" s="1" t="s">
        <v>2176</v>
      </c>
      <c r="BK96" s="1" t="s">
        <v>68</v>
      </c>
      <c r="BL96" s="1">
        <v>0</v>
      </c>
      <c r="BN96" s="1" t="s">
        <v>184</v>
      </c>
      <c r="BP96" s="6" t="s">
        <v>125</v>
      </c>
      <c r="BQ96" s="1">
        <v>5</v>
      </c>
      <c r="BR96" s="1">
        <v>6</v>
      </c>
      <c r="BS96" s="8">
        <f>6/11</f>
        <v>0.54545454545454541</v>
      </c>
      <c r="BT96" s="8">
        <f>5/11</f>
        <v>0.45454545454545453</v>
      </c>
      <c r="BX96" s="10">
        <v>11</v>
      </c>
      <c r="CB96" s="10" t="s">
        <v>2094</v>
      </c>
      <c r="CC96" s="10" t="s">
        <v>2093</v>
      </c>
      <c r="CD96" s="10"/>
      <c r="CE96" s="10" t="s">
        <v>2098</v>
      </c>
      <c r="CF96" s="10" t="s">
        <v>2097</v>
      </c>
      <c r="CG96" s="10"/>
      <c r="CH96" s="10"/>
      <c r="CI96" s="10"/>
      <c r="CJ96" s="10"/>
      <c r="CK96" s="10"/>
    </row>
    <row r="97" spans="1:89" x14ac:dyDescent="0.2">
      <c r="A97" s="5" t="s">
        <v>125</v>
      </c>
      <c r="G97" s="1" t="s">
        <v>2296</v>
      </c>
      <c r="J97" s="1" t="s">
        <v>2295</v>
      </c>
      <c r="K97" s="1">
        <v>2023</v>
      </c>
      <c r="L97" s="1">
        <v>1</v>
      </c>
      <c r="M97" s="1">
        <v>23</v>
      </c>
      <c r="N97" s="1" t="s">
        <v>337</v>
      </c>
      <c r="O97" s="1" t="s">
        <v>2092</v>
      </c>
      <c r="P97" s="1" t="s">
        <v>2102</v>
      </c>
      <c r="Q97" s="1">
        <v>66</v>
      </c>
      <c r="R97" s="1" t="s">
        <v>161</v>
      </c>
      <c r="S97" s="1" t="s">
        <v>59</v>
      </c>
      <c r="T97" s="1" t="s">
        <v>2108</v>
      </c>
      <c r="U97" s="1" t="s">
        <v>2106</v>
      </c>
      <c r="V97" s="1" t="s">
        <v>2173</v>
      </c>
      <c r="W97" s="1">
        <v>7</v>
      </c>
      <c r="X97" s="1">
        <v>7</v>
      </c>
      <c r="Y97" s="1">
        <v>1</v>
      </c>
      <c r="Z97" s="7">
        <v>0</v>
      </c>
      <c r="AA97" s="7">
        <v>0</v>
      </c>
      <c r="AB97" s="5">
        <v>0</v>
      </c>
      <c r="AH97" s="1" t="s">
        <v>60</v>
      </c>
      <c r="AI97" s="1" t="s">
        <v>61</v>
      </c>
      <c r="AK97" s="1">
        <v>0</v>
      </c>
      <c r="AL97" s="7" t="s">
        <v>125</v>
      </c>
      <c r="AM97" s="7" t="s">
        <v>125</v>
      </c>
      <c r="AN97" s="1" t="s">
        <v>178</v>
      </c>
      <c r="AO97" s="1" t="s">
        <v>263</v>
      </c>
      <c r="AP97" s="1" t="s">
        <v>263</v>
      </c>
      <c r="AQ97" s="1">
        <v>1</v>
      </c>
      <c r="AR97" s="1">
        <v>0</v>
      </c>
      <c r="AS97" s="1">
        <v>0</v>
      </c>
      <c r="AT97" s="1">
        <v>1</v>
      </c>
      <c r="AU97" s="1">
        <v>0</v>
      </c>
      <c r="AV97" s="1">
        <v>0</v>
      </c>
      <c r="AW97" s="1">
        <v>0</v>
      </c>
      <c r="AX97" s="1">
        <v>0</v>
      </c>
      <c r="AY97" s="1">
        <v>0</v>
      </c>
      <c r="AZ97" s="6">
        <v>0</v>
      </c>
      <c r="BA97" s="1" t="s">
        <v>22</v>
      </c>
      <c r="BB97" s="1" t="s">
        <v>2104</v>
      </c>
      <c r="BC97" s="1">
        <v>1</v>
      </c>
      <c r="BD97" s="1" t="s">
        <v>2135</v>
      </c>
      <c r="BE97" s="1" t="s">
        <v>2136</v>
      </c>
      <c r="BF97" s="6" t="s">
        <v>2174</v>
      </c>
      <c r="BG97" s="1" t="s">
        <v>2137</v>
      </c>
      <c r="BH97" s="5">
        <v>0</v>
      </c>
      <c r="BI97" s="1" t="s">
        <v>1189</v>
      </c>
      <c r="BJ97" s="1" t="s">
        <v>2138</v>
      </c>
      <c r="BK97" s="1" t="s">
        <v>68</v>
      </c>
      <c r="BL97" s="1">
        <v>0</v>
      </c>
      <c r="BN97" s="1" t="s">
        <v>184</v>
      </c>
      <c r="BP97" s="6" t="s">
        <v>125</v>
      </c>
      <c r="BQ97" s="1">
        <v>5</v>
      </c>
      <c r="BR97" s="1">
        <v>2</v>
      </c>
      <c r="BS97" s="8">
        <f>2/7</f>
        <v>0.2857142857142857</v>
      </c>
      <c r="BT97" s="8">
        <f>5/7</f>
        <v>0.7142857142857143</v>
      </c>
      <c r="BW97" s="10">
        <v>2</v>
      </c>
      <c r="BX97" s="10">
        <v>5</v>
      </c>
      <c r="CB97" s="10" t="s">
        <v>2140</v>
      </c>
      <c r="CC97" s="10" t="s">
        <v>2139</v>
      </c>
      <c r="CD97" s="10"/>
      <c r="CE97" s="10" t="s">
        <v>2103</v>
      </c>
      <c r="CF97" s="10" t="s">
        <v>2138</v>
      </c>
      <c r="CG97" s="10"/>
      <c r="CH97" s="10"/>
      <c r="CI97" s="10"/>
      <c r="CJ97" s="10"/>
      <c r="CK97" s="10"/>
    </row>
    <row r="98" spans="1:89" x14ac:dyDescent="0.2">
      <c r="A98" s="5">
        <v>0</v>
      </c>
      <c r="B98" s="1" t="s">
        <v>2197</v>
      </c>
      <c r="C98" s="1" t="s">
        <v>2198</v>
      </c>
      <c r="K98" s="1">
        <v>2023</v>
      </c>
      <c r="L98" s="1">
        <v>3</v>
      </c>
      <c r="M98" s="1">
        <v>27</v>
      </c>
      <c r="N98" s="1" t="s">
        <v>744</v>
      </c>
      <c r="O98" s="1" t="s">
        <v>2192</v>
      </c>
      <c r="P98" s="1" t="s">
        <v>2195</v>
      </c>
      <c r="Q98" s="1">
        <v>28</v>
      </c>
      <c r="R98" s="1" t="s">
        <v>58</v>
      </c>
      <c r="S98" s="1" t="s">
        <v>340</v>
      </c>
      <c r="T98" s="1" t="s">
        <v>2194</v>
      </c>
      <c r="U98" s="1" t="s">
        <v>2196</v>
      </c>
      <c r="V98" s="1" t="s">
        <v>2201</v>
      </c>
      <c r="W98" s="1">
        <v>6</v>
      </c>
      <c r="X98" s="1">
        <v>6</v>
      </c>
      <c r="Y98" s="1">
        <v>1</v>
      </c>
      <c r="Z98" s="7">
        <v>0</v>
      </c>
      <c r="AA98" s="7">
        <v>1</v>
      </c>
      <c r="AB98" s="5">
        <v>0</v>
      </c>
      <c r="AF98" s="1">
        <v>1</v>
      </c>
      <c r="AG98" s="1" t="s">
        <v>2225</v>
      </c>
      <c r="AH98" s="1" t="s">
        <v>2199</v>
      </c>
      <c r="AI98" s="1" t="s">
        <v>2449</v>
      </c>
      <c r="AJ98" s="1" t="s">
        <v>2450</v>
      </c>
      <c r="AK98" s="1">
        <v>1</v>
      </c>
      <c r="AL98" s="7">
        <v>1</v>
      </c>
      <c r="AM98" s="7">
        <v>1</v>
      </c>
      <c r="AN98" s="1" t="s">
        <v>2253</v>
      </c>
      <c r="AO98" s="1" t="s">
        <v>2204</v>
      </c>
      <c r="AP98" s="1" t="s">
        <v>2204</v>
      </c>
      <c r="AQ98" s="1">
        <v>1</v>
      </c>
      <c r="AR98" s="1">
        <v>1</v>
      </c>
      <c r="AS98" s="1">
        <v>0</v>
      </c>
      <c r="AT98" s="1">
        <v>0</v>
      </c>
      <c r="AU98" s="1">
        <v>0</v>
      </c>
      <c r="AV98" s="1">
        <v>0</v>
      </c>
      <c r="AW98" s="1">
        <v>1</v>
      </c>
      <c r="AX98" s="1">
        <v>0</v>
      </c>
      <c r="AY98" s="1">
        <v>0</v>
      </c>
      <c r="AZ98" s="6">
        <v>0</v>
      </c>
      <c r="BA98" s="1" t="s">
        <v>90</v>
      </c>
      <c r="BB98" s="1" t="s">
        <v>2202</v>
      </c>
      <c r="BC98" s="1">
        <v>1</v>
      </c>
      <c r="BD98" s="1" t="s">
        <v>2203</v>
      </c>
      <c r="BE98" s="1" t="s">
        <v>2254</v>
      </c>
      <c r="BF98" s="1">
        <v>1</v>
      </c>
      <c r="BG98" s="1" t="s">
        <v>2193</v>
      </c>
      <c r="BH98" s="5">
        <v>1</v>
      </c>
      <c r="BI98" s="1" t="s">
        <v>2255</v>
      </c>
      <c r="BJ98" s="1" t="s">
        <v>2256</v>
      </c>
      <c r="BK98" s="1" t="s">
        <v>68</v>
      </c>
      <c r="BL98" s="1">
        <v>0</v>
      </c>
      <c r="BN98" s="1" t="s">
        <v>430</v>
      </c>
      <c r="BO98" s="1" t="s">
        <v>2205</v>
      </c>
      <c r="BP98" s="6">
        <v>0</v>
      </c>
      <c r="BQ98" s="1">
        <v>2</v>
      </c>
      <c r="BR98" s="1">
        <v>4</v>
      </c>
      <c r="BS98" s="8">
        <f>4/6</f>
        <v>0.66666666666666663</v>
      </c>
      <c r="BT98" s="8">
        <f>2/6</f>
        <v>0.33333333333333331</v>
      </c>
      <c r="BU98" s="10">
        <v>5</v>
      </c>
      <c r="BV98" s="10">
        <v>1</v>
      </c>
      <c r="CB98" s="10" t="s">
        <v>2207</v>
      </c>
      <c r="CC98" s="10" t="s">
        <v>2208</v>
      </c>
      <c r="CD98" s="10"/>
      <c r="CE98" s="10" t="s">
        <v>2206</v>
      </c>
      <c r="CF98" s="10" t="s">
        <v>2200</v>
      </c>
      <c r="CG98" s="10"/>
      <c r="CH98" s="10"/>
      <c r="CI98" s="10"/>
      <c r="CJ98" s="10"/>
      <c r="CK98" s="10"/>
    </row>
    <row r="99" spans="1:89" x14ac:dyDescent="0.2">
      <c r="A99" s="5">
        <v>0</v>
      </c>
      <c r="C99" s="1" t="s">
        <v>2245</v>
      </c>
      <c r="I99" s="1" t="s">
        <v>2293</v>
      </c>
      <c r="J99" s="1" t="s">
        <v>2294</v>
      </c>
      <c r="K99" s="1">
        <v>2023</v>
      </c>
      <c r="L99" s="1">
        <v>4</v>
      </c>
      <c r="M99" s="1">
        <v>10</v>
      </c>
      <c r="N99" s="1" t="s">
        <v>476</v>
      </c>
      <c r="O99" s="1" t="s">
        <v>2210</v>
      </c>
      <c r="P99" s="1" t="s">
        <v>2209</v>
      </c>
      <c r="Q99" s="1">
        <v>25</v>
      </c>
      <c r="R99" s="1" t="s">
        <v>58</v>
      </c>
      <c r="S99" s="1" t="s">
        <v>59</v>
      </c>
      <c r="T99" s="1" t="s">
        <v>2213</v>
      </c>
      <c r="U99" s="1" t="s">
        <v>2215</v>
      </c>
      <c r="W99" s="1">
        <v>5</v>
      </c>
      <c r="X99" s="1">
        <v>5</v>
      </c>
      <c r="Y99" s="1">
        <v>8</v>
      </c>
      <c r="Z99" s="7">
        <v>0</v>
      </c>
      <c r="AA99" s="7">
        <v>1</v>
      </c>
      <c r="AB99" s="5">
        <v>0</v>
      </c>
      <c r="AH99" s="1" t="s">
        <v>60</v>
      </c>
      <c r="AI99" s="1" t="s">
        <v>2243</v>
      </c>
      <c r="AJ99" s="1" t="s">
        <v>2244</v>
      </c>
      <c r="AK99" s="1">
        <v>0</v>
      </c>
      <c r="AL99" s="7">
        <v>1</v>
      </c>
      <c r="AM99" s="7">
        <v>1</v>
      </c>
      <c r="AN99" s="1" t="s">
        <v>2250</v>
      </c>
      <c r="AO99" s="1" t="s">
        <v>2248</v>
      </c>
      <c r="AP99" s="1" t="s">
        <v>2248</v>
      </c>
      <c r="AQ99" s="1">
        <v>0</v>
      </c>
      <c r="AR99" s="1">
        <v>1</v>
      </c>
      <c r="AS99" s="1">
        <v>0</v>
      </c>
      <c r="AT99" s="1">
        <v>0</v>
      </c>
      <c r="AU99" s="1">
        <v>1</v>
      </c>
      <c r="AV99" s="1">
        <v>0</v>
      </c>
      <c r="AW99" s="1">
        <v>0</v>
      </c>
      <c r="AX99" s="1">
        <v>0</v>
      </c>
      <c r="AY99" s="1">
        <v>0</v>
      </c>
      <c r="AZ99" s="6">
        <v>0</v>
      </c>
      <c r="BA99" s="1" t="s">
        <v>23</v>
      </c>
      <c r="BB99" s="1" t="s">
        <v>2251</v>
      </c>
      <c r="BC99" s="1">
        <v>1</v>
      </c>
      <c r="BD99" s="1" t="s">
        <v>2216</v>
      </c>
      <c r="BE99" s="1" t="s">
        <v>2249</v>
      </c>
      <c r="BF99" s="1">
        <v>1</v>
      </c>
      <c r="BG99" s="1" t="s">
        <v>2246</v>
      </c>
      <c r="BH99" s="5">
        <v>1</v>
      </c>
      <c r="BI99" s="1" t="s">
        <v>2247</v>
      </c>
      <c r="BJ99" s="1" t="s">
        <v>2245</v>
      </c>
      <c r="BK99" s="1" t="s">
        <v>68</v>
      </c>
      <c r="BL99" s="1">
        <v>0</v>
      </c>
      <c r="BN99" s="1" t="s">
        <v>430</v>
      </c>
      <c r="BO99" s="1" t="s">
        <v>2245</v>
      </c>
      <c r="BP99" s="6">
        <v>0</v>
      </c>
      <c r="BQ99" s="1">
        <v>3</v>
      </c>
      <c r="BR99" s="1">
        <v>2</v>
      </c>
      <c r="BS99" s="8">
        <f>2/5</f>
        <v>0.4</v>
      </c>
      <c r="BT99" s="8">
        <f>3/5</f>
        <v>0.6</v>
      </c>
      <c r="BU99" s="10">
        <v>4</v>
      </c>
      <c r="BV99" s="10">
        <v>1</v>
      </c>
      <c r="CB99" s="10" t="s">
        <v>2212</v>
      </c>
      <c r="CC99" s="10" t="s">
        <v>2211</v>
      </c>
      <c r="CD99" s="10"/>
      <c r="CE99" s="10" t="s">
        <v>2214</v>
      </c>
      <c r="CF99" s="10" t="s">
        <v>2217</v>
      </c>
      <c r="CG99" s="10" t="s">
        <v>2228</v>
      </c>
      <c r="CH99" s="10" t="s">
        <v>2245</v>
      </c>
      <c r="CI99" s="10" t="s">
        <v>2252</v>
      </c>
      <c r="CJ99" s="10"/>
      <c r="CK99" s="10"/>
    </row>
    <row r="100" spans="1:89" x14ac:dyDescent="0.2">
      <c r="A100" s="5">
        <v>0</v>
      </c>
      <c r="B100" s="1" t="s">
        <v>2260</v>
      </c>
      <c r="C100" s="1" t="s">
        <v>2261</v>
      </c>
      <c r="I100" s="1" t="s">
        <v>2289</v>
      </c>
      <c r="J100" s="1" t="s">
        <v>2290</v>
      </c>
      <c r="K100" s="1">
        <v>2023</v>
      </c>
      <c r="L100" s="1">
        <v>5</v>
      </c>
      <c r="M100" s="1">
        <v>6</v>
      </c>
      <c r="N100" s="1" t="s">
        <v>137</v>
      </c>
      <c r="O100" s="1" t="s">
        <v>2229</v>
      </c>
      <c r="P100" s="1" t="s">
        <v>2230</v>
      </c>
      <c r="Q100" s="1">
        <v>33</v>
      </c>
      <c r="R100" s="1" t="s">
        <v>175</v>
      </c>
      <c r="S100" s="1" t="s">
        <v>59</v>
      </c>
      <c r="T100" s="1" t="s">
        <v>2231</v>
      </c>
      <c r="U100" s="1" t="s">
        <v>2239</v>
      </c>
      <c r="V100" s="1" t="s">
        <v>2266</v>
      </c>
      <c r="W100" s="1">
        <v>8</v>
      </c>
      <c r="X100" s="1">
        <v>8</v>
      </c>
      <c r="Y100" s="1">
        <v>7</v>
      </c>
      <c r="Z100" s="7">
        <v>0</v>
      </c>
      <c r="AA100" s="7">
        <v>1</v>
      </c>
      <c r="AB100" s="5" t="s">
        <v>2232</v>
      </c>
      <c r="AC100" s="7" t="s">
        <v>2149</v>
      </c>
      <c r="AD100" s="1" t="s">
        <v>2235</v>
      </c>
      <c r="AE100" s="1" t="s">
        <v>2236</v>
      </c>
      <c r="AH100" s="1" t="s">
        <v>60</v>
      </c>
      <c r="AI100" s="1" t="s">
        <v>2233</v>
      </c>
      <c r="AJ100" s="1" t="s">
        <v>2234</v>
      </c>
      <c r="AK100" s="1">
        <v>0</v>
      </c>
      <c r="AL100" s="7">
        <v>1</v>
      </c>
      <c r="AM100" s="7" t="s">
        <v>2218</v>
      </c>
      <c r="AN100" s="1" t="s">
        <v>2242</v>
      </c>
      <c r="AO100" s="1" t="s">
        <v>2263</v>
      </c>
      <c r="AP100" s="1" t="s">
        <v>2248</v>
      </c>
      <c r="AQ100" s="1">
        <v>0</v>
      </c>
      <c r="AR100" s="1">
        <v>1</v>
      </c>
      <c r="AS100" s="1">
        <v>0</v>
      </c>
      <c r="AT100" s="1">
        <v>0</v>
      </c>
      <c r="AU100" s="1">
        <v>1</v>
      </c>
      <c r="AV100" s="1">
        <v>0</v>
      </c>
      <c r="AW100" s="1">
        <v>0</v>
      </c>
      <c r="AX100" s="1">
        <v>0</v>
      </c>
      <c r="AY100" s="1">
        <v>0</v>
      </c>
      <c r="AZ100" s="6">
        <v>0</v>
      </c>
      <c r="BA100" s="1" t="s">
        <v>90</v>
      </c>
      <c r="BB100" s="1" t="s">
        <v>2264</v>
      </c>
      <c r="BC100" s="1">
        <v>1</v>
      </c>
      <c r="BD100" s="1" t="s">
        <v>2259</v>
      </c>
      <c r="BE100" s="1" t="s">
        <v>2265</v>
      </c>
      <c r="BF100" s="1">
        <v>1</v>
      </c>
      <c r="BG100" s="1" t="s">
        <v>2241</v>
      </c>
      <c r="BH100" s="5">
        <v>0</v>
      </c>
      <c r="BI100" s="1" t="s">
        <v>2267</v>
      </c>
      <c r="BJ100" s="5" t="s">
        <v>2268</v>
      </c>
      <c r="BK100" s="1" t="s">
        <v>2237</v>
      </c>
      <c r="BL100" s="1">
        <v>1</v>
      </c>
      <c r="BM100" s="1" t="s">
        <v>2238</v>
      </c>
      <c r="BN100" s="1" t="s">
        <v>430</v>
      </c>
      <c r="BO100" s="1" t="s">
        <v>2238</v>
      </c>
      <c r="BP100" s="6">
        <v>0</v>
      </c>
      <c r="BQ100" s="1">
        <v>4</v>
      </c>
      <c r="BR100" s="1">
        <v>4</v>
      </c>
      <c r="BS100" s="8">
        <f>4/8</f>
        <v>0.5</v>
      </c>
      <c r="BT100" s="8">
        <f>4/8</f>
        <v>0.5</v>
      </c>
      <c r="BU100" s="10">
        <v>1</v>
      </c>
      <c r="BW100" s="10">
        <v>3</v>
      </c>
      <c r="BX100" s="10">
        <v>4</v>
      </c>
      <c r="CB100" s="10" t="s">
        <v>2258</v>
      </c>
      <c r="CC100" s="10" t="s">
        <v>2257</v>
      </c>
      <c r="CD100" s="10"/>
      <c r="CE100" s="10" t="s">
        <v>2240</v>
      </c>
      <c r="CF100" s="10" t="s">
        <v>2262</v>
      </c>
      <c r="CG100" s="10"/>
      <c r="CH100" s="10"/>
      <c r="CI100" s="10"/>
      <c r="CJ100" s="10"/>
      <c r="CK100" s="10"/>
    </row>
    <row r="101" spans="1:89" x14ac:dyDescent="0.2">
      <c r="K101" s="1">
        <v>2023</v>
      </c>
      <c r="L101" s="1">
        <v>7</v>
      </c>
      <c r="M101" s="1">
        <v>3</v>
      </c>
      <c r="N101" s="1" t="s">
        <v>368</v>
      </c>
      <c r="O101" s="1" t="s">
        <v>2274</v>
      </c>
      <c r="P101" s="1" t="s">
        <v>2273</v>
      </c>
      <c r="Q101" s="1">
        <v>40</v>
      </c>
      <c r="R101" s="1" t="s">
        <v>206</v>
      </c>
      <c r="S101" s="1" t="s">
        <v>59</v>
      </c>
      <c r="T101" s="1" t="s">
        <v>2280</v>
      </c>
      <c r="U101" s="1" t="s">
        <v>2281</v>
      </c>
      <c r="W101" s="1">
        <v>5</v>
      </c>
      <c r="X101" s="1">
        <v>4</v>
      </c>
      <c r="Y101" s="1">
        <v>4</v>
      </c>
      <c r="Z101" s="7">
        <v>0</v>
      </c>
      <c r="AA101" s="7">
        <v>0</v>
      </c>
      <c r="AB101" s="5">
        <v>0</v>
      </c>
      <c r="AF101" s="1">
        <v>3</v>
      </c>
      <c r="AG101" s="1" t="s">
        <v>2451</v>
      </c>
      <c r="AI101" s="1" t="s">
        <v>2452</v>
      </c>
      <c r="AJ101" s="1" t="s">
        <v>2453</v>
      </c>
      <c r="AK101" s="1">
        <v>0</v>
      </c>
      <c r="AL101" s="7">
        <v>1</v>
      </c>
      <c r="AM101" s="7" t="s">
        <v>2218</v>
      </c>
      <c r="AN101" s="15" t="s">
        <v>2435</v>
      </c>
      <c r="AO101" s="1" t="s">
        <v>2433</v>
      </c>
      <c r="AP101" s="1" t="s">
        <v>2432</v>
      </c>
      <c r="AQ101" s="1">
        <v>0</v>
      </c>
      <c r="AR101" s="1">
        <v>1</v>
      </c>
      <c r="AS101" s="1">
        <v>0</v>
      </c>
      <c r="AT101" s="1">
        <v>0</v>
      </c>
      <c r="AU101" s="1">
        <v>1</v>
      </c>
      <c r="AV101" s="1">
        <v>0</v>
      </c>
      <c r="AW101" s="1">
        <v>0</v>
      </c>
      <c r="AX101" s="1">
        <v>0</v>
      </c>
      <c r="AY101" s="1">
        <v>0</v>
      </c>
      <c r="AZ101" s="6">
        <v>1</v>
      </c>
      <c r="BA101" s="1" t="s">
        <v>23</v>
      </c>
      <c r="BB101" s="15" t="s">
        <v>2434</v>
      </c>
      <c r="BC101" s="1">
        <v>0</v>
      </c>
      <c r="BD101" s="1" t="s">
        <v>2425</v>
      </c>
      <c r="BE101" s="1" t="s">
        <v>2436</v>
      </c>
      <c r="BF101" s="1" t="s">
        <v>2218</v>
      </c>
      <c r="BG101" s="1" t="s">
        <v>2443</v>
      </c>
      <c r="BH101" s="5">
        <v>0</v>
      </c>
      <c r="BJ101" s="1" t="s">
        <v>2444</v>
      </c>
      <c r="BK101" s="1" t="s">
        <v>68</v>
      </c>
      <c r="BL101" s="1">
        <v>0</v>
      </c>
      <c r="BQ101" s="1">
        <v>5</v>
      </c>
      <c r="BR101" s="1">
        <v>0</v>
      </c>
      <c r="BS101" s="8">
        <f>0/5</f>
        <v>0</v>
      </c>
      <c r="BT101" s="8">
        <f>5/5</f>
        <v>1</v>
      </c>
      <c r="BV101" s="10">
        <v>5</v>
      </c>
      <c r="CB101" s="10" t="s">
        <v>2440</v>
      </c>
      <c r="CC101" s="10" t="s">
        <v>2277</v>
      </c>
      <c r="CD101" s="10"/>
      <c r="CE101" s="10" t="s">
        <v>2276</v>
      </c>
      <c r="CF101" s="10" t="s">
        <v>2278</v>
      </c>
      <c r="CG101" s="10" t="s">
        <v>2279</v>
      </c>
      <c r="CH101" s="10"/>
      <c r="CI101" s="10"/>
      <c r="CJ101" s="10"/>
      <c r="CK101" s="10"/>
    </row>
    <row r="102" spans="1:89" x14ac:dyDescent="0.2">
      <c r="G102" s="1" t="s">
        <v>2285</v>
      </c>
      <c r="J102" s="1" t="s">
        <v>2286</v>
      </c>
      <c r="K102" s="1">
        <v>2023</v>
      </c>
      <c r="L102" s="1">
        <v>10</v>
      </c>
      <c r="M102" s="1">
        <v>25</v>
      </c>
      <c r="N102" s="1" t="s">
        <v>2270</v>
      </c>
      <c r="O102" s="1" t="s">
        <v>2271</v>
      </c>
      <c r="P102" s="1" t="s">
        <v>2269</v>
      </c>
      <c r="Q102" s="1">
        <v>40</v>
      </c>
      <c r="R102" s="1" t="s">
        <v>58</v>
      </c>
      <c r="S102" s="1" t="s">
        <v>59</v>
      </c>
      <c r="T102" s="1" t="s">
        <v>2272</v>
      </c>
      <c r="U102" s="1" t="s">
        <v>2275</v>
      </c>
      <c r="W102" s="1">
        <v>18</v>
      </c>
      <c r="X102" s="1">
        <v>18</v>
      </c>
      <c r="Y102" s="1">
        <v>13</v>
      </c>
      <c r="Z102" s="7">
        <v>1</v>
      </c>
      <c r="AA102" s="7">
        <v>0</v>
      </c>
      <c r="AB102" s="5">
        <v>0</v>
      </c>
      <c r="AI102" s="1" t="s">
        <v>2454</v>
      </c>
      <c r="AJ102" s="1" t="s">
        <v>2455</v>
      </c>
      <c r="AK102" s="1">
        <v>1</v>
      </c>
      <c r="AL102" s="7">
        <v>1</v>
      </c>
      <c r="AM102" s="7" t="s">
        <v>2218</v>
      </c>
      <c r="AN102" s="1" t="s">
        <v>2437</v>
      </c>
      <c r="AO102" s="1" t="s">
        <v>2438</v>
      </c>
      <c r="AQ102" s="1">
        <v>1</v>
      </c>
      <c r="AR102" s="1">
        <v>1</v>
      </c>
      <c r="AS102" s="1">
        <v>0</v>
      </c>
      <c r="AT102" s="1">
        <v>0</v>
      </c>
      <c r="AU102" s="1">
        <v>0</v>
      </c>
      <c r="AV102" s="1">
        <v>0</v>
      </c>
      <c r="AW102" s="1">
        <v>1</v>
      </c>
      <c r="AX102" s="1">
        <v>0</v>
      </c>
      <c r="AY102" s="1">
        <v>0</v>
      </c>
      <c r="AZ102" s="6">
        <v>0</v>
      </c>
      <c r="BA102" s="1" t="s">
        <v>90</v>
      </c>
      <c r="BC102" s="1" t="s">
        <v>2427</v>
      </c>
      <c r="BD102" s="1" t="s">
        <v>2426</v>
      </c>
      <c r="BE102" s="1" t="s">
        <v>2439</v>
      </c>
      <c r="BF102" s="1">
        <v>1</v>
      </c>
      <c r="BG102" s="1" t="s">
        <v>2446</v>
      </c>
      <c r="BH102" s="5">
        <v>1</v>
      </c>
      <c r="BJ102" s="1" t="s">
        <v>2445</v>
      </c>
      <c r="BK102" s="1" t="s">
        <v>2448</v>
      </c>
      <c r="BL102" s="1">
        <v>1</v>
      </c>
      <c r="BM102" s="1" t="s">
        <v>2447</v>
      </c>
      <c r="BQ102" s="1">
        <v>16</v>
      </c>
      <c r="BR102" s="1">
        <v>2</v>
      </c>
      <c r="BS102" s="8">
        <f>2/18</f>
        <v>0.1111111111111111</v>
      </c>
      <c r="BT102" s="8">
        <f>16/18</f>
        <v>0.88888888888888884</v>
      </c>
      <c r="BU102" s="10">
        <v>17</v>
      </c>
      <c r="CA102" s="10">
        <v>1</v>
      </c>
      <c r="CB102" s="10" t="s">
        <v>2442</v>
      </c>
      <c r="CC102" s="10" t="s">
        <v>2441</v>
      </c>
      <c r="CD102" s="10"/>
      <c r="CE102" s="10"/>
      <c r="CF102" s="10"/>
      <c r="CG102" s="10"/>
      <c r="CH102" s="10"/>
      <c r="CI102" s="10"/>
      <c r="CJ102" s="10"/>
      <c r="CK102" s="10"/>
    </row>
    <row r="103" spans="1:89" x14ac:dyDescent="0.2">
      <c r="K103" s="1">
        <v>2024</v>
      </c>
      <c r="L103" s="1">
        <v>6</v>
      </c>
      <c r="M103" s="1">
        <v>21</v>
      </c>
      <c r="N103" s="1" t="s">
        <v>78</v>
      </c>
      <c r="O103" s="1" t="s">
        <v>2461</v>
      </c>
      <c r="P103" s="1" t="s">
        <v>2464</v>
      </c>
      <c r="Q103" s="1">
        <v>44</v>
      </c>
      <c r="R103" s="1" t="s">
        <v>58</v>
      </c>
      <c r="S103" s="1" t="s">
        <v>59</v>
      </c>
      <c r="T103" s="1" t="s">
        <v>2492</v>
      </c>
      <c r="U103" s="1" t="s">
        <v>2493</v>
      </c>
      <c r="W103" s="1">
        <v>4</v>
      </c>
      <c r="X103" s="1">
        <v>4</v>
      </c>
      <c r="Y103" s="1">
        <v>9</v>
      </c>
      <c r="Z103" s="7">
        <v>0</v>
      </c>
      <c r="AA103" s="7">
        <v>0</v>
      </c>
      <c r="AB103" s="5">
        <v>0</v>
      </c>
      <c r="AK103" s="1">
        <v>1</v>
      </c>
      <c r="AL103" s="7" t="s">
        <v>125</v>
      </c>
      <c r="AM103" s="7" t="s">
        <v>125</v>
      </c>
      <c r="AN103" s="1" t="s">
        <v>2504</v>
      </c>
      <c r="AO103" s="1" t="s">
        <v>2501</v>
      </c>
      <c r="AP103" s="1" t="s">
        <v>2502</v>
      </c>
      <c r="AQ103" s="1">
        <v>1</v>
      </c>
      <c r="AR103" s="1">
        <v>0</v>
      </c>
      <c r="AS103" s="1">
        <v>1</v>
      </c>
      <c r="AT103" s="1">
        <v>0</v>
      </c>
      <c r="AU103" s="1">
        <v>0</v>
      </c>
      <c r="AV103" s="1">
        <v>0</v>
      </c>
      <c r="AW103" s="1">
        <v>0</v>
      </c>
      <c r="AX103" s="1">
        <v>1</v>
      </c>
      <c r="AY103" s="1">
        <v>0</v>
      </c>
      <c r="AZ103" s="6" t="s">
        <v>1094</v>
      </c>
      <c r="BA103" s="1" t="s">
        <v>2154</v>
      </c>
      <c r="BB103" s="1" t="s">
        <v>2500</v>
      </c>
      <c r="BE103" s="1" t="s">
        <v>2503</v>
      </c>
      <c r="BF103" s="1">
        <v>0</v>
      </c>
      <c r="BG103" s="1" t="s">
        <v>2498</v>
      </c>
      <c r="BH103" s="5">
        <v>0</v>
      </c>
      <c r="BJ103" s="1" t="s">
        <v>2499</v>
      </c>
      <c r="BK103" s="1" t="s">
        <v>68</v>
      </c>
      <c r="BL103" s="1">
        <v>0</v>
      </c>
      <c r="BN103" s="1" t="s">
        <v>2496</v>
      </c>
      <c r="BO103" s="1" t="s">
        <v>2497</v>
      </c>
      <c r="BP103" s="6">
        <v>1</v>
      </c>
      <c r="BQ103" s="1">
        <v>1</v>
      </c>
      <c r="BR103" s="1">
        <v>3</v>
      </c>
      <c r="BS103" s="8">
        <f>3/4</f>
        <v>0.75</v>
      </c>
      <c r="BT103" s="8">
        <f>1/4</f>
        <v>0.25</v>
      </c>
      <c r="BU103" s="10">
        <v>4</v>
      </c>
      <c r="CB103" s="1" t="s">
        <v>2495</v>
      </c>
      <c r="CC103" s="10" t="s">
        <v>2494</v>
      </c>
    </row>
    <row r="104" spans="1:89" x14ac:dyDescent="0.2">
      <c r="K104" s="1">
        <v>2024</v>
      </c>
      <c r="L104" s="1">
        <v>9</v>
      </c>
      <c r="M104" s="1">
        <v>2</v>
      </c>
      <c r="N104" s="1" t="s">
        <v>257</v>
      </c>
      <c r="O104" s="1" t="s">
        <v>2463</v>
      </c>
      <c r="P104" s="1" t="s">
        <v>2462</v>
      </c>
      <c r="Q104" s="1">
        <v>30</v>
      </c>
      <c r="R104" s="1" t="s">
        <v>206</v>
      </c>
      <c r="S104" s="1" t="s">
        <v>59</v>
      </c>
      <c r="T104" s="1" t="s">
        <v>2468</v>
      </c>
      <c r="U104" s="1" t="s">
        <v>2467</v>
      </c>
      <c r="W104" s="1">
        <v>4</v>
      </c>
      <c r="X104" s="1">
        <v>4</v>
      </c>
      <c r="Y104" s="1">
        <v>0</v>
      </c>
      <c r="Z104" s="7">
        <v>0</v>
      </c>
      <c r="AA104" s="7">
        <v>0</v>
      </c>
      <c r="AB104" s="5">
        <v>0</v>
      </c>
      <c r="AF104" s="1" t="s">
        <v>2469</v>
      </c>
      <c r="AG104" s="1" t="s">
        <v>2470</v>
      </c>
      <c r="AK104" s="1">
        <v>0</v>
      </c>
      <c r="AL104" s="7">
        <v>0</v>
      </c>
      <c r="AM104" s="7">
        <v>0</v>
      </c>
      <c r="AN104" s="1" t="s">
        <v>2471</v>
      </c>
      <c r="AO104" s="1" t="s">
        <v>2466</v>
      </c>
      <c r="AP104" s="1" t="s">
        <v>2466</v>
      </c>
      <c r="AQ104" s="1">
        <v>1</v>
      </c>
      <c r="AR104" s="1">
        <v>0</v>
      </c>
      <c r="AS104" s="1">
        <v>0</v>
      </c>
      <c r="AT104" s="1">
        <v>1</v>
      </c>
      <c r="AU104" s="1">
        <v>0</v>
      </c>
      <c r="AV104" s="1">
        <v>0</v>
      </c>
      <c r="AW104" s="1">
        <v>0</v>
      </c>
      <c r="AX104" s="1">
        <v>0</v>
      </c>
      <c r="AY104" s="1">
        <v>0</v>
      </c>
      <c r="AZ104" s="6">
        <v>0</v>
      </c>
      <c r="BA104" s="1" t="s">
        <v>22</v>
      </c>
      <c r="BB104" s="1" t="s">
        <v>2466</v>
      </c>
      <c r="BD104" s="1" t="s">
        <v>2465</v>
      </c>
      <c r="BE104" s="1" t="s">
        <v>2472</v>
      </c>
      <c r="BK104" s="1" t="s">
        <v>68</v>
      </c>
      <c r="BL104" s="1">
        <v>0</v>
      </c>
      <c r="BQ104" s="1">
        <v>3</v>
      </c>
      <c r="BR104" s="1">
        <v>1</v>
      </c>
      <c r="BS104" s="8">
        <f>1/4</f>
        <v>0.25</v>
      </c>
      <c r="BT104" s="8">
        <f>3/4</f>
        <v>0.75</v>
      </c>
      <c r="BV104" s="10">
        <v>1</v>
      </c>
      <c r="CA104" s="10">
        <v>3</v>
      </c>
      <c r="CC104" s="10" t="s">
        <v>2473</v>
      </c>
      <c r="CE104" s="1" t="s">
        <v>2474</v>
      </c>
      <c r="CF104" s="1" t="s">
        <v>2475</v>
      </c>
    </row>
    <row r="105" spans="1:89" x14ac:dyDescent="0.2">
      <c r="A105" s="1"/>
      <c r="G105" s="1" t="s">
        <v>2481</v>
      </c>
      <c r="J105" s="1" t="s">
        <v>2484</v>
      </c>
      <c r="K105" s="1">
        <v>2024</v>
      </c>
      <c r="L105" s="1">
        <v>9</v>
      </c>
      <c r="M105" s="1">
        <v>4</v>
      </c>
      <c r="N105" s="1" t="s">
        <v>121</v>
      </c>
      <c r="O105" s="1" t="s">
        <v>2456</v>
      </c>
      <c r="P105" s="1" t="s">
        <v>2457</v>
      </c>
      <c r="Q105" s="1">
        <v>14</v>
      </c>
      <c r="R105" s="1" t="s">
        <v>58</v>
      </c>
      <c r="S105" s="1" t="s">
        <v>59</v>
      </c>
      <c r="T105" s="7" t="s">
        <v>2480</v>
      </c>
      <c r="U105" s="7" t="s">
        <v>2482</v>
      </c>
      <c r="V105" s="5" t="s">
        <v>2489</v>
      </c>
      <c r="W105" s="1">
        <v>4</v>
      </c>
      <c r="X105" s="1">
        <v>4</v>
      </c>
      <c r="Y105" s="1">
        <v>9</v>
      </c>
      <c r="Z105" s="7">
        <v>0</v>
      </c>
      <c r="AA105" s="7">
        <v>0</v>
      </c>
      <c r="AB105" s="5">
        <v>0</v>
      </c>
      <c r="AC105" s="1"/>
      <c r="AF105" s="7"/>
      <c r="AG105" s="7"/>
      <c r="AK105" s="1">
        <v>0</v>
      </c>
      <c r="AL105" s="7">
        <v>1</v>
      </c>
      <c r="AM105" s="7">
        <v>1</v>
      </c>
      <c r="AN105" s="1" t="s">
        <v>2490</v>
      </c>
      <c r="AO105" s="1" t="s">
        <v>2488</v>
      </c>
      <c r="AP105" s="1" t="s">
        <v>2458</v>
      </c>
      <c r="AQ105" s="1">
        <v>0</v>
      </c>
      <c r="AR105" s="1">
        <v>1</v>
      </c>
      <c r="AS105" s="1">
        <v>0</v>
      </c>
      <c r="AT105" s="6">
        <v>0</v>
      </c>
      <c r="AU105" s="1">
        <v>1</v>
      </c>
      <c r="AV105" s="1">
        <v>0</v>
      </c>
      <c r="AW105" s="1">
        <v>0</v>
      </c>
      <c r="AX105" s="1">
        <v>0</v>
      </c>
      <c r="AY105" s="1">
        <v>0</v>
      </c>
      <c r="AZ105" s="1">
        <v>0</v>
      </c>
      <c r="BA105" s="1" t="s">
        <v>23</v>
      </c>
      <c r="BB105" s="5" t="s">
        <v>2487</v>
      </c>
      <c r="BC105" s="1">
        <v>1</v>
      </c>
      <c r="BD105" s="1" t="s">
        <v>2486</v>
      </c>
      <c r="BE105" s="1" t="s">
        <v>2491</v>
      </c>
      <c r="BF105" s="1">
        <v>1</v>
      </c>
      <c r="BG105" s="1" t="s">
        <v>2459</v>
      </c>
      <c r="BH105" s="5">
        <v>1</v>
      </c>
      <c r="BI105" s="1" t="s">
        <v>2485</v>
      </c>
      <c r="BJ105" s="6" t="s">
        <v>2459</v>
      </c>
      <c r="BK105" s="1" t="s">
        <v>68</v>
      </c>
      <c r="BL105" s="1">
        <v>0</v>
      </c>
      <c r="BM105" s="8"/>
      <c r="BN105" s="8" t="s">
        <v>2478</v>
      </c>
      <c r="BO105" s="10" t="s">
        <v>2479</v>
      </c>
      <c r="BP105" s="10">
        <v>2</v>
      </c>
      <c r="BQ105" s="10">
        <v>3</v>
      </c>
      <c r="BR105" s="10">
        <v>1</v>
      </c>
      <c r="BS105" s="8">
        <f>1/4</f>
        <v>0.25</v>
      </c>
      <c r="BT105" s="8">
        <f>3/4</f>
        <v>0.75</v>
      </c>
      <c r="BU105" s="10">
        <v>2</v>
      </c>
      <c r="BV105" s="10">
        <v>1</v>
      </c>
      <c r="BW105" s="10">
        <v>1</v>
      </c>
      <c r="BX105" s="1"/>
      <c r="BY105" s="1"/>
      <c r="BZ105" s="1"/>
      <c r="CA105" s="1"/>
      <c r="CB105" s="1" t="s">
        <v>2483</v>
      </c>
      <c r="CC105" s="1" t="s">
        <v>2476</v>
      </c>
      <c r="CE105" s="1" t="s">
        <v>2460</v>
      </c>
      <c r="CF105" s="1" t="s">
        <v>2477</v>
      </c>
      <c r="CG105" s="1" t="s">
        <v>2479</v>
      </c>
    </row>
  </sheetData>
  <autoFilter ref="A1:CK105" xr:uid="{4AE1D440-A023-9945-AEF6-02A7B64B8FC4}"/>
  <sortState xmlns:xlrd2="http://schemas.microsoft.com/office/spreadsheetml/2017/richdata2" ref="A103:CK105">
    <sortCondition ref="K103:K105"/>
    <sortCondition ref="L103:L105"/>
    <sortCondition ref="M103:M105"/>
  </sortState>
  <hyperlinks>
    <hyperlink ref="CF12" r:id="rId1" xr:uid="{503DFE8D-BF46-A247-891F-452161EF3AC5}"/>
    <hyperlink ref="CG12" r:id="rId2" xr:uid="{FEEAAAB8-F0DF-DC48-A795-FCE2789B24C4}"/>
    <hyperlink ref="CH12" r:id="rId3" xr:uid="{E7CE36E2-E16E-524F-855A-13B04DF2E326}"/>
    <hyperlink ref="CE75" r:id="rId4" xr:uid="{181038C2-3AFC-C44A-AC96-84FC357F22C9}"/>
    <hyperlink ref="CF75" r:id="rId5" xr:uid="{60430872-7755-8446-B9C6-4DE6A510A95A}"/>
    <hyperlink ref="CE74" r:id="rId6" xr:uid="{A03337DD-CB6C-C64E-97EF-EE33B4E0CE68}"/>
    <hyperlink ref="CG74" r:id="rId7" xr:uid="{C94E284B-9090-704E-BC71-7A72A8D62C06}"/>
    <hyperlink ref="CH74" r:id="rId8" xr:uid="{10CDB8B8-4CB8-5B44-8DF5-750D06731988}"/>
    <hyperlink ref="CI74" r:id="rId9" xr:uid="{61817F89-D705-7D4E-9CC7-050B0D276B09}"/>
    <hyperlink ref="CE73" r:id="rId10" xr:uid="{AFD6834F-3CD8-6D4B-8C8B-D8D1ED9ADCC5}"/>
    <hyperlink ref="CF73" r:id="rId11" xr:uid="{12D1F548-E3B4-4442-9B81-E7461FF71D4D}"/>
    <hyperlink ref="CG73" r:id="rId12" xr:uid="{B16D53F1-C12F-E64E-8F1F-039E20C9CA7E}"/>
    <hyperlink ref="CG14" r:id="rId13" xr:uid="{025747DD-298E-0545-A0AC-C360D3744382}"/>
    <hyperlink ref="BO3" r:id="rId14" xr:uid="{E3201AC2-56FE-E344-A1D0-9185B1F23B47}"/>
    <hyperlink ref="BO4" r:id="rId15" xr:uid="{44F75B3B-5BFF-B24C-BA5F-C9B14B41E603}"/>
    <hyperlink ref="BO21" r:id="rId16" display="https://schoolshooters.info/sites/default/files/shooters_myth_stable_home_1.15.pdf" xr:uid="{664C59EB-82E2-174C-A0D4-F59F0C673DA2}"/>
    <hyperlink ref="BO27" r:id="rId17" xr:uid="{A6C17F1E-76F1-2842-8651-4B4DD3736884}"/>
    <hyperlink ref="BO31" r:id="rId18" display="https://schoolshooters.info/sites/default/files/shooters_myth_stable_home_1.15.pdf" xr:uid="{BE62EA48-EB20-D743-9504-19EBAF26BAC9}"/>
    <hyperlink ref="BO49" r:id="rId19" display="https://schoolshooters.info/sites/default/files/shooters_myth_stable_home_1.15.pdf" xr:uid="{1266920A-118A-0B4D-8B6F-0851D3E91AF3}"/>
    <hyperlink ref="BO53" r:id="rId20" display="https://schoolshooters.info/sites/default/files/shooters_myth_stable_home_1.15.pdf" xr:uid="{3B47B6DF-D7C9-9D48-8C2F-0BBFB91E19C6}"/>
    <hyperlink ref="BO56" r:id="rId21" display="https://schoolshooters.info/sites/default/files/shooters_myth_stable_home_1.15.pdf" xr:uid="{F70700C7-4BB7-0D44-BE10-AECD4F78A605}"/>
    <hyperlink ref="BO67" r:id="rId22" xr:uid="{E4660B8B-CE69-A44B-801B-71F01ABA3C68}"/>
    <hyperlink ref="CE77" r:id="rId23" xr:uid="{910E7B0A-A5FC-CF4F-A03B-6507B06DF88E}"/>
    <hyperlink ref="CE76" r:id="rId24" xr:uid="{0638CB1A-3D22-674C-BA63-45AC0F9E6B9C}"/>
    <hyperlink ref="CF76" r:id="rId25" location="Suspect" xr:uid="{68DEBFB4-DA58-DC47-A4C1-00AE27FD41FB}"/>
    <hyperlink ref="BO77" r:id="rId26" xr:uid="{22ECADDB-4312-2742-8D5E-C3CEFA2B3145}"/>
    <hyperlink ref="BO76" r:id="rId27" display="https://apnews.com/article/immigration-shootings-us-news-ap-top-news-hispanics-df6dc60f37664833ba3b953927ef835d" xr:uid="{57E9ECCE-8B2B-2940-A21C-845AA085A078}"/>
    <hyperlink ref="CF77" r:id="rId28" xr:uid="{16967C3A-EBAC-2C41-AF16-2089F034974A}"/>
    <hyperlink ref="CG77" r:id="rId29" xr:uid="{DD83FA6F-7C3C-B84C-A310-5D35A044F2BF}"/>
    <hyperlink ref="CH77" r:id="rId30" location="Victims" xr:uid="{AF52B110-9855-A043-A59C-AE9FBCB024DD}"/>
    <hyperlink ref="CG76" r:id="rId31" xr:uid="{AF563862-B3F2-9E40-954A-806D6C9E57A6}"/>
    <hyperlink ref="CH76" r:id="rId32" xr:uid="{9E125110-0751-654E-AD38-FEC5A9EC4B16}"/>
    <hyperlink ref="BO2" r:id="rId33" xr:uid="{40D745CA-B02E-B64A-ADE1-4A3EEDE5E6A6}"/>
    <hyperlink ref="BO6" r:id="rId34" display="https://www.nytimes.com/1999/07/31/us/shootings-in-atlanta-the-overview-killer-confessed-in-a-letter-spiked-with-rage.html" xr:uid="{F70EBD1F-698B-2B45-90F3-19FB1921C631}"/>
    <hyperlink ref="BO7" r:id="rId35" display="https://en.wikipedia.org/wiki/Larry_Gene_Ashbrook" xr:uid="{D59F8FAE-F6A3-C844-A2B6-3C1EA4F15ACD}"/>
    <hyperlink ref="BM7" r:id="rId36" xr:uid="{65E028E9-3492-C34E-91F9-755E590F8517}"/>
    <hyperlink ref="BO8" r:id="rId37" xr:uid="{D71D44F2-F637-1C40-9B1C-218C84BA72FA}"/>
    <hyperlink ref="BM10" r:id="rId38" xr:uid="{07B2C956-7E7E-DD4C-B474-6621CCD1A956}"/>
    <hyperlink ref="BO10" r:id="rId39" xr:uid="{006E9BE5-783E-474F-B851-2DD93943EBA3}"/>
    <hyperlink ref="BO14" r:id="rId40" xr:uid="{8767B6BA-5012-9849-9C78-C7754F0B529A}"/>
    <hyperlink ref="BM18" r:id="rId41" xr:uid="{92AE3E71-03B5-7146-905F-EF198687CD69}"/>
    <hyperlink ref="BO18" r:id="rId42" xr:uid="{91C1F72A-F9A5-724E-B256-965DD91E194C}"/>
    <hyperlink ref="BO19" r:id="rId43" display="https://murderpedia.org/male.G/g/gale-nathan.htm" xr:uid="{A8E3CF0E-9512-D64C-90C9-AB1956C1098C}"/>
    <hyperlink ref="BM19" r:id="rId44" display="https://www.cbsnews.com/news/mom-of-concert-killer-he-was-sick/" xr:uid="{5DEFD0DD-3A52-4944-BA7E-ED9CBB3F6CE9}"/>
    <hyperlink ref="BO20" r:id="rId45" display="https://murderpedia.org/male.R/r/ratzmann-terry.htm" xr:uid="{9D971F8A-91F5-354B-B809-EF73855BD16B}"/>
    <hyperlink ref="BO23" r:id="rId46" display="https://murderpedia.org/male.H/h/huff-kyle.htm" xr:uid="{AB2C89FC-8304-054B-B906-AA68DAD5AF8A}"/>
    <hyperlink ref="BO25" r:id="rId47" display="https://lancasteronline.com/news/mother-helps-care-for-child-her-son-grievously-wounded-at/article_e8c08090-af9e-53f5-bc1c-f4bf95ab55ab.html" xr:uid="{67373E2A-E79B-944E-B727-AB3D52BEE5B1}"/>
    <hyperlink ref="BO26" r:id="rId48" display="https://www.postindependent.com/news/fbi-rules-out-terrorism-in-utah-shooting/" xr:uid="{04B940F4-053C-7A49-8303-7E1A93CD7B26}"/>
    <hyperlink ref="BM28" r:id="rId49" xr:uid="{DF015981-F3F0-7E40-BD3C-2D2F2BC64B11}"/>
    <hyperlink ref="BO28" r:id="rId50" xr:uid="{8C145F7D-72FD-9B44-A93A-E904B1EF545F}"/>
    <hyperlink ref="BM29" r:id="rId51" xr:uid="{F3CA4472-2C2F-354C-BA4A-3D966A9A9464}"/>
    <hyperlink ref="BO29" r:id="rId52" display="https://journalstar.com/news/state-and-regional/govt-and-politics/mom-of-mall-shooter-says-she-s-responsible/article_50377e0d-10ca-5118-8d7d-2e41b45349b6.html" xr:uid="{C8CD816A-87F6-5141-BF48-BECF200ED070}"/>
    <hyperlink ref="BM31" r:id="rId53" xr:uid="{C931F5DB-C0D8-3E41-9A84-7BDAD7E70CB3}"/>
    <hyperlink ref="BO34" r:id="rId54" display="https://murderpedia.org/male.S/s/stewart-robert-kenneth.htm" xr:uid="{C8C33C35-70BD-B743-AE18-1CF1631169CA}"/>
    <hyperlink ref="BO35" r:id="rId55" display="https://www.syracuse.com/news/2009/04/jiverly_wongs_father_our_son_w.html" xr:uid="{63FFBFB7-695E-DA4A-B90F-621A8A2C356D}"/>
    <hyperlink ref="BO37" r:id="rId56" display="https://murderpedia.org/male.C/c/clemmons-maurice.htm" xr:uid="{1FFD97EA-FB41-6349-ADE8-D4C61AB03258}"/>
    <hyperlink ref="BO38" r:id="rId57" xr:uid="{BBEEFB6F-8A08-D640-B980-84A3780AC698}"/>
    <hyperlink ref="BM40" r:id="rId58" xr:uid="{B24C0863-86CF-A64B-9468-16EB3E35313F}"/>
    <hyperlink ref="BO40" r:id="rId59" xr:uid="{79A0017F-AB22-6D4B-A769-8A97632F9466}"/>
    <hyperlink ref="BO41" r:id="rId60" display="https://www.rgj.com/story/news/2014/04/05/family-told-police-ihop-shooter-was-schizophrenic/6672471/" xr:uid="{440FDEBB-F1B0-7846-B210-6040C9ACF84C}"/>
    <hyperlink ref="BM41" r:id="rId61" xr:uid="{DE095F9F-C5AB-A744-981E-E1B92694DDA9}"/>
    <hyperlink ref="BM42" r:id="rId62" xr:uid="{EAF58F84-89A3-EA4B-9A78-FB56450CA568}"/>
    <hyperlink ref="BO42" r:id="rId63" xr:uid="{62600927-94D5-1F44-96C9-48A490961421}"/>
    <hyperlink ref="BO44" r:id="rId64" display="https://murderpedia.org/male.G/g/goh-one.htm" xr:uid="{BC28AF1C-AE2B-7343-9624-E4AB28B7A27E}"/>
    <hyperlink ref="BM45" r:id="rId65" xr:uid="{1426A3BD-05B1-644C-A259-18E2EE9B6A3D}"/>
    <hyperlink ref="BO45" r:id="rId66" xr:uid="{CCB98A77-AC52-E749-8729-1666BA744326}"/>
    <hyperlink ref="BO46" r:id="rId67" xr:uid="{AE951211-01C7-AB40-BF9F-67E0721BC7F4}"/>
    <hyperlink ref="BM47" r:id="rId68" xr:uid="{F24F396D-1351-1444-B82A-1A24CEB6A94B}"/>
    <hyperlink ref="BO47" r:id="rId69" xr:uid="{ABDC4DF5-E895-3E44-B084-7159597A4E30}"/>
    <hyperlink ref="BO48" r:id="rId70" xr:uid="{6DB201C7-B255-4D4A-92D6-00E7CF0B0E59}"/>
    <hyperlink ref="BM51" r:id="rId71" location="Perpetrator" xr:uid="{47DA557A-AB1A-414F-86B4-3C95D3F5D7CB}"/>
    <hyperlink ref="BO51" r:id="rId72" display="https://www.latimes.com/nation/la-xpm-2013-sep-18-la-na-nn-cathleen-alexis-mother-navy-yard-shooter-20130918-story.html" xr:uid="{AA311AD1-8E33-F046-98BC-1AA126024C96}"/>
    <hyperlink ref="BO54" r:id="rId73" display="https://en.wikipedia.org/wiki/Dylann_Roof" xr:uid="{62A36386-4FE3-584D-AE9E-7BFC4242705A}"/>
    <hyperlink ref="BO55" r:id="rId74" display="https://www.washingtonpost.com/world/national-security/gunman-in-marine-slayings-described-life-as-prison-days-before-rampage/2015/07/17/86d1f988-2c67-11e5-a250-42bd812efc09_story.html" xr:uid="{817A2291-0E7F-8D40-827C-0DCD0BCE29CA}"/>
    <hyperlink ref="BM56" r:id="rId75" location="Reactions" xr:uid="{157AD5EC-E3FF-A448-A6A2-613C8AAC564C}"/>
    <hyperlink ref="BO57" r:id="rId76" display="https://www.ibtimes.com/san-bernardino-suspect-syed-farooks-troubled-childhood-father-was-alcoholic-mother-2210359" xr:uid="{64796495-3CEC-FE45-8D69-24A566363B46}"/>
    <hyperlink ref="BM59" r:id="rId77" xr:uid="{B5D1980A-A3A7-A74D-BD50-E2385B8A6C1C}"/>
    <hyperlink ref="BO59" r:id="rId78" display="https://www.washingtonpost.com/national/troubled-quiet-macho-angry-the-volatile-life-of-omar-mateen/2016/06/17/15229250-34a6-11e6-8758-d58e76e11b12_story.html" xr:uid="{8004C524-2533-E54F-9AAC-E20990291CF3}"/>
    <hyperlink ref="BO60" r:id="rId79" location="Perpetrator" display="https://en.wikipedia.org/wiki/2016_shooting_of_Dallas_police_officers#Perpetrator" xr:uid="{5C339150-BA4F-8A4C-BFF8-0A325C3089BF}"/>
    <hyperlink ref="BM60" r:id="rId80" location="Perpetrator" xr:uid="{E979B262-C4E7-BF47-A4B0-6A12271AC77A}"/>
    <hyperlink ref="BM61" r:id="rId81" xr:uid="{0605A90F-E4B4-514C-AD85-6A8E33B42895}"/>
    <hyperlink ref="BO61" r:id="rId82" display="https://www.buzzfeednews.com/article/emaoconnor/washington-mall-shooter-charged" xr:uid="{AD4ED843-BD9A-9C45-8FDC-421E5D92981F}"/>
    <hyperlink ref="BM62" r:id="rId83" location="Perpetrator" xr:uid="{013F445A-91A8-734F-BBD6-B68B2AEF6CCD}"/>
    <hyperlink ref="BO62" r:id="rId84" xr:uid="{7A880117-9CDD-EB44-A304-A0E81E2DBC1E}"/>
    <hyperlink ref="BM63" r:id="rId85" location="Perpetrator" display="https://en.wikipedia.org/wiki/Orlando_factory_shooting#Perpetrator" xr:uid="{804242D9-63AB-4B44-9E61-4225CDACC4ED}"/>
    <hyperlink ref="BO64" r:id="rId86" display="https://www.dailyprogress.com/newsvirginian/news/las-vegas-shooter-killer-s-father-was-notorious-bank-robber/article_cdd620f6-a7a4-11e7-b7ec-73ca8be944e6.html" xr:uid="{23D8EBB8-2960-9E41-8BAE-EABA24CB2893}"/>
    <hyperlink ref="BM65" r:id="rId87" location="Perpetrator" xr:uid="{30C5FCA4-1B43-0246-8BBA-E2CF810A67F2}"/>
    <hyperlink ref="BO65" r:id="rId88" display="https://heavy.com/news/2017/11/devin-patrick-kelley-family-wife-danielle-shields-facebook/" xr:uid="{2EB67092-7D3C-A74D-A6CA-740B2B3C89D6}"/>
    <hyperlink ref="BM67" r:id="rId89" location="Suspect" xr:uid="{4E7963A2-592D-FA40-ACAA-78AC18D2B887}"/>
    <hyperlink ref="BO68" r:id="rId90" display="https://heavy.com/news/2018/04/travis-reinking-family-parents-facebook-mother/" xr:uid="{C9FEB584-CD5B-BB4E-81EA-0F4D72342836}"/>
    <hyperlink ref="BO69" r:id="rId91" display="https://heavy.com/news/2018/05/dimitrios-pagourtzis-parents-mother-father-dimitri/" xr:uid="{3BBFD9F2-99EB-9747-B357-D9EC107F22BA}"/>
    <hyperlink ref="BO71" r:id="rId92" location="Suspect" xr:uid="{99DC70BE-CD8B-CF4C-8AB6-C0BB895B52E9}"/>
    <hyperlink ref="BO72" r:id="rId93" display="https://en.wikipedia.org/wiki/Thousand_Oaks_shooting" xr:uid="{0B26BD0A-EE85-5C4C-8DB9-BF042FE11D55}"/>
    <hyperlink ref="BM72" r:id="rId94" xr:uid="{6039D17A-6DFD-2148-A182-B8561BDF31D5}"/>
    <hyperlink ref="BO73" r:id="rId95" display="https://www.nytimes.com/2019/01/24/us/sebring-bank-shooting-zephen-xaver.html" xr:uid="{DCB0D144-736F-E741-9234-4CC32E442013}"/>
    <hyperlink ref="BM75" r:id="rId96" location="Perpetrator" xr:uid="{52AA7DBC-A459-134B-BC6F-079BA5E8B9F4}"/>
    <hyperlink ref="BO75" r:id="rId97" xr:uid="{BA35C044-00C6-C748-AEAC-E6824F9998DD}"/>
    <hyperlink ref="BE2" r:id="rId98" xr:uid="{6B174545-A7AF-C34F-B035-401E9F411539}"/>
    <hyperlink ref="BJ2" r:id="rId99" xr:uid="{A7A92A68-114B-224C-9513-C366121FCB49}"/>
    <hyperlink ref="BE3" r:id="rId100" xr:uid="{FC818CBD-3218-B243-9B83-2670AB4B4207}"/>
    <hyperlink ref="BE4" r:id="rId101" xr:uid="{D9D63C05-A8D6-8A42-992F-CD8C6FF16F53}"/>
    <hyperlink ref="BJ4" r:id="rId102" display="https://extras.denverpost.com/news/col0920a.htm; " xr:uid="{326EE6AF-25DB-8F4F-8B9A-4205CFAD280B}"/>
    <hyperlink ref="BE6" r:id="rId103" display="https://www.washingtonpost.com/wp-srv/national/longterm/workshooting/stories/atlanta31.htm" xr:uid="{DF865759-0B2A-A147-88AF-B8DF7DB93D1A}"/>
    <hyperlink ref="BJ6" r:id="rId104" xr:uid="{7082A46C-31D2-9B4A-BADA-F0802DD42F0D}"/>
    <hyperlink ref="BE7" r:id="rId105" xr:uid="{B8C9E4A0-776E-7040-9FE2-DA1E91860A69}"/>
    <hyperlink ref="BJ7" r:id="rId106" display="https://nypost.com/1999/09/17/church-killer-made-dads-life-hell-horrified-neighbors-hid-during-rampages/" xr:uid="{4568914F-93F8-5C4E-9A10-CB93DB8DB899}"/>
    <hyperlink ref="BJ8" r:id="rId107" display="https://enacademic.com/dic.nsf/enwiki/634480" xr:uid="{4BE32220-28CD-5E46-A1E1-C32B610EFB1B}"/>
    <hyperlink ref="BE8" r:id="rId108" display="http://archives.starbulletin.com/1999/11/02/news/story1.htmlhttp://archives.starbulletin.com/1999/11/02/news/story1.html" xr:uid="{70A90184-5A07-CE4E-A0B7-F772089EADEF}"/>
    <hyperlink ref="BE9" r:id="rId109" display="https://murderpedia.org/male.I/i/izquierdo-leyva.htm" xr:uid="{AA3B1E02-A038-3D48-839F-303C65204C95}"/>
    <hyperlink ref="BE10" r:id="rId110" display="https://www.nytimes.com/2001/01/14/us/gun-control-laws-concerning-the-mentally-ill-are-faulted.html" xr:uid="{CC573906-AC1A-974D-9B64-E5541EE684AA}"/>
    <hyperlink ref="BJ10" r:id="rId111" display="https://www.nytimes.com/2001/01/14/us/gun-control-laws-concerning-the-mentally-ill-are-faulted.html" xr:uid="{23869363-E59F-5340-B187-DA9E750286CF}"/>
    <hyperlink ref="BE11" r:id="rId112" display="https://www.washingtonpost.com/archive/politics/2001/02/07/ill-shooter-had-gun-owner-id-was-a-felon/51353d19-8945-4702-8292-13859bab3d10/" xr:uid="{13E1C44B-5B6F-6E45-B346-3C41B55295AC}"/>
    <hyperlink ref="BJ12" r:id="rId113" xr:uid="{503DC9CA-0A6C-9D48-8180-D2833FD9B959}"/>
    <hyperlink ref="BE12" r:id="rId114" xr:uid="{423FBBD8-BA50-2C4D-A3DC-BD87438645A8}"/>
    <hyperlink ref="BJ13" r:id="rId115" xr:uid="{4D4D5470-EC70-2A4D-B2E8-B64DD70C5096}"/>
    <hyperlink ref="BJ14" r:id="rId116" display="https://www.cbsnews.com/news/girlfriend-plant-shooter-a-victim/" xr:uid="{031D06E6-0B4C-924E-A948-D7AE1EF8EDE4}"/>
    <hyperlink ref="BJ18" r:id="rId117" xr:uid="{5683E2B5-4E2F-4840-A76D-C7DB5B2BA2A0}"/>
    <hyperlink ref="BE18" r:id="rId118" xr:uid="{AB4ABC8F-5C23-3746-9F9D-9A37C0987309}"/>
    <hyperlink ref="BE19" r:id="rId119" xr:uid="{D841D2A0-837B-5140-9222-85AE4BE3AF44}"/>
    <hyperlink ref="BJ19" r:id="rId120" display="http://www.uncoverdiscover.com/facts/6-deaths-by-shooting-caught-on-camera/dimebag-darrell/" xr:uid="{C09FA207-984A-5843-8359-998DF5C75C13}"/>
    <hyperlink ref="BE20" r:id="rId121" xr:uid="{9B06B4E4-DF42-BE4D-BC99-7DC09F22F7DD}"/>
    <hyperlink ref="BJ21" r:id="rId122" display="https://www.nytimes.com/2005/03/26/us/family-wonders-if-prozac-prompted-school-shootings.html" xr:uid="{33D8C898-40BB-354B-8167-65D841EA9235}"/>
    <hyperlink ref="BE21" r:id="rId123" xr:uid="{F708A694-E22F-E743-A600-3353FC934A0D}"/>
    <hyperlink ref="BE22" r:id="rId124" display="https://www.independent.com/2013/01/31/goleta-postal-murders/" xr:uid="{ED13EA17-EC96-2149-95E0-D3106371FDAE}"/>
    <hyperlink ref="BM22" r:id="rId125" xr:uid="{1FAC4732-5B70-A549-A966-67B8AAB63165}"/>
    <hyperlink ref="BJ22" r:id="rId126" display="https://www.latimes.com/archives/la-xpm-2006-feb-04-me-postal4-story.html" xr:uid="{DA7A4B86-9ADA-A84D-95D8-5BA5E82769A4}"/>
    <hyperlink ref="BE23" r:id="rId127" xr:uid="{1D3152ED-05F8-0843-B4D8-B863DC125D03}"/>
    <hyperlink ref="BJ23" r:id="rId128" xr:uid="{6BB7F747-312C-5B41-BAFC-BE9133B377AE}"/>
    <hyperlink ref="BE25" r:id="rId129" xr:uid="{91823946-1C18-3F4D-A2DF-D47A1B18EED9}"/>
    <hyperlink ref="BJ25" r:id="rId130" display="https://www.nytimes.com/2006/10/03/us/04amishcnd.html" xr:uid="{0A26D5F1-ABBA-584E-8CA2-366977D67D90}"/>
    <hyperlink ref="BJ26" r:id="rId131" display="https://archive.sltrib.com/story.php?ref=/ci_12382259" xr:uid="{B457182A-D70D-C24D-BC1B-0FBEF08C21F9}"/>
    <hyperlink ref="BE26" r:id="rId132" xr:uid="{BB9975E8-F929-B04B-A4FB-7641877EB096}"/>
    <hyperlink ref="BE27" r:id="rId133" display="https://www.pilotonline.com/news/article_ba9286f7-0afe-549f-a384-09b8b2e3296d.html" xr:uid="{162313B7-06AC-EC45-A7E4-7D48657F7B8A}"/>
    <hyperlink ref="BJ27" r:id="rId134" display="https://www.telegraph.co.uk/news/worldnews/northamerica/usa/6069635/Virginia-Tech-gunman-mental-health-records-released.html" xr:uid="{24838348-7524-1548-932B-3B58E0592DA0}"/>
    <hyperlink ref="BE28" r:id="rId135" xr:uid="{93AA3C72-5B82-384E-8A79-2E4B84429A8C}"/>
    <hyperlink ref="BJ28" r:id="rId136" xr:uid="{588DDF2E-198F-B441-BF25-6D4CFF8DE2E9}"/>
    <hyperlink ref="BE29" r:id="rId137" xr:uid="{69E72790-AB1C-4B49-A6A8-816A0A227F06}"/>
    <hyperlink ref="BJ29" r:id="rId138" display="https://www.theguardian.com/world/2007/dec/06/usa.usgunviolence2" xr:uid="{B30439AA-1BE2-584D-AC2E-C1826EC335E7}"/>
    <hyperlink ref="BE30" r:id="rId139" xr:uid="{E6DC78E2-1C7F-684B-9E4B-099EDE868BE2}"/>
    <hyperlink ref="BJ30" r:id="rId140" xr:uid="{1DC11446-F55A-F04F-8937-19534700B451}"/>
    <hyperlink ref="BJ31" r:id="rId141" display="https://murderpedia.org/male.K/k/kazmierczak.htm" xr:uid="{383E6F73-B673-234C-9C95-69C92049C576}"/>
    <hyperlink ref="BE31" r:id="rId142" display="https://murderpedia.org/male.K/k/kazmierczak.htm" xr:uid="{5BEFB364-400B-DC4C-A4C4-58852936EDDB}"/>
    <hyperlink ref="BE33" r:id="rId143" display="https://www.csgv.org/mass-shootings-by-good-guys/" xr:uid="{C0FCA6FA-F7CB-6C4A-A1C8-8E1D6BF7FBA4}"/>
    <hyperlink ref="BJ34" r:id="rId144" display="https://www.wral.com/news/local/story/9936931/" xr:uid="{E474CAE6-97C0-744B-9B21-19D7D1BF9079}"/>
    <hyperlink ref="BE34" r:id="rId145" xr:uid="{564F0A55-A85D-B443-A1B4-52F7CA26F8C4}"/>
    <hyperlink ref="BE35" r:id="rId146" display="https://www.cnn.com/2009/CRIME/04/08/ny.shooting/index.html" xr:uid="{C70A2A8C-9383-E342-AA00-9018ACE6652F}"/>
    <hyperlink ref="BJ35" r:id="rId147" display="https://www.nytimes.com/2009/04/12/nyregion/12binghamton.html" xr:uid="{0DCDBC14-72C2-8B44-AAFC-3A32072F35F0}"/>
    <hyperlink ref="BE37" r:id="rId148" xr:uid="{97842189-C67C-E14A-96EE-6E0289F085FE}"/>
    <hyperlink ref="BJ37" r:id="rId149" display="http://old.seattletimes.com/html/localnews/2010418921_webclemmonsdrugs.html" xr:uid="{DDDDB35D-ACE3-B146-AD7A-299B77C71FBB}"/>
    <hyperlink ref="BE38" r:id="rId150" location="v=onepage&amp;q=gerardo%20regalado%20Concealed%20Handgun&amp;f=false" display="https://books.google.com/books?id=31tlaLxlVEsC&amp;pg=PA17602&amp;lpg=PA17602&amp;dq=gerardo+regalado+Concealed+Handgun&amp;source=bl&amp;ots=mUDlesAkV6&amp;sig=ACfU3U39O2SceC8WJw0hwfD-l8JS59FUdQ&amp;hl=en&amp;sa=X&amp;ved=2ahUKEwi_h87i0vXlAhUj1VkKHUqsCNcQ6AEwBXoECAoQAQ#v=onepage&amp;q=gerardo%20regalado%20Concealed%20Handgun&amp;f=false" xr:uid="{71203D19-1C1B-4E4B-94B3-13D0A6CC35AE}"/>
    <hyperlink ref="BE43" r:id="rId151" xr:uid="{67A861F8-7E3E-B048-8C69-AA406E040F74}"/>
    <hyperlink ref="BE47" r:id="rId152" xr:uid="{5F9C2F9E-0CDE-0E46-8056-A13F120E2A5A}"/>
    <hyperlink ref="BE51" r:id="rId153" xr:uid="{4B86403B-1ADE-D846-B7B2-9BD2F2548F1A}"/>
    <hyperlink ref="BJ51" r:id="rId154" display="https://www.nbcnews.com/healthmain/va-aaron-alexis-never-sought-mental-health-treatment-4B11199522" xr:uid="{CADF3FF2-C576-3346-BF20-8A33B12DF5BE}"/>
    <hyperlink ref="BE44" r:id="rId155" xr:uid="{B24F37D8-52DE-A14E-9D8F-21292CDBE5B8}"/>
    <hyperlink ref="BE40" r:id="rId156" xr:uid="{E1483A1E-B4EC-C44A-BC40-70ADFFCF6457}"/>
    <hyperlink ref="BJ40" r:id="rId157" display="https://www.nytimes.com/2011/01/18/us/18salvia.html" xr:uid="{BB7A92BE-5378-4B49-8732-16553D0AE46D}"/>
    <hyperlink ref="BE59" r:id="rId158" xr:uid="{E3428F09-C1DA-C047-89E2-5B73078200EC}"/>
    <hyperlink ref="BJ59" r:id="rId159" display="https://www.palmbeachpost.com/news/omar-mateen-used-steroids-for-years-didn-have-hiv-autopsy-finds/b2tXlB58VaVhfEILg3V0XK/" xr:uid="{DE8B4030-FDEF-0D4B-A686-4803985F9D05}"/>
    <hyperlink ref="BE39" r:id="rId160" xr:uid="{3831F7EC-224F-CC41-B662-6C2CAE550992}"/>
    <hyperlink ref="BE41" r:id="rId161" xr:uid="{CEDEFDF6-7B5B-D844-A77F-BF13F75DEBD4}"/>
    <hyperlink ref="BJ41" r:id="rId162" display="https://www.kolotv.com/home/headlines/IHOP_Gunman_How_Did_He_Get_An_AK-47_129500563.html" xr:uid="{03F78618-1931-8C4A-A00A-A96D4E800B37}"/>
    <hyperlink ref="BE42" r:id="rId163" display="https://www.nbclosangeles.com/news/local/Seal-Beach-Shooting-Suspect-Suffered-from-PSTD-131817403.html" xr:uid="{9383F574-9354-E842-9C97-144DAABC3048}"/>
    <hyperlink ref="BJ42" r:id="rId164" xr:uid="{9FC580C1-EB7C-ED46-A163-47E52E0185FC}"/>
    <hyperlink ref="BJ20" r:id="rId165" display="http://www.thejournal.org/issues/issue99/autopsy.html" xr:uid="{9503B3A8-61BE-BD44-B6CA-7EA263AC5E80}"/>
    <hyperlink ref="BE46" r:id="rId166" display="https://www.nytimes.com/2012/07/23/us/online-ammunition-sales-highlighted-by-aurora-shootings.html" xr:uid="{48ED94DC-1697-934F-93C0-4D2BED278A6C}"/>
    <hyperlink ref="BJ48" r:id="rId167" xr:uid="{D360A443-C94B-3C4C-82DD-F2FC0B356001}"/>
    <hyperlink ref="BE48" r:id="rId168" display="https://www.mprnews.org/story/2012/10/08/depression-meds-found-in-accent-signage-shooters-home-police-say" xr:uid="{03E9656B-74A8-3D4F-9DC2-EA0393956AF5}"/>
    <hyperlink ref="BJ49" r:id="rId169" display="https://www.businessinsider.com/adam-lanza-taking-antipsychotic-fanapt-2012-12" xr:uid="{D93B85E3-4875-FB49-8460-E20090E7E8F9}"/>
    <hyperlink ref="BE49" r:id="rId170" display="https://www.nytimes.com/2012/12/16/nyregion/friends-of-gunmans-mother-his-first-victim-recall-her-as-generous.html" xr:uid="{7AA62D21-C8DF-4A48-BAD8-5579B828A8A9}"/>
    <hyperlink ref="BJ54" r:id="rId171" display="https://thefreethoughtproject.com/dylan-roof-records-antidepressants/" xr:uid="{4FC48D95-4405-014E-BB33-2D187095F15E}"/>
    <hyperlink ref="BE54" r:id="rId172" display="https://www.nytimes.com/2015/07/11/us/background-check-flaw-let-dylann-roof-buy-gun-fbi-says.html" xr:uid="{7850F55E-132C-4747-B6BD-D197BF1A0C56}"/>
    <hyperlink ref="BJ65" r:id="rId173" display="https://www.cchrint.org/2017/11/17/texas-church-shooter-universal-health-services/" xr:uid="{42468BDF-3D10-B24C-9281-CE4E7F713479}"/>
    <hyperlink ref="BE65" r:id="rId174" display="https://www.thedenverchannel.com/news/local-news/texas-shooter-devin-kelley-bought-2-guns-at-colorado-springs-store-passed-background-checks" xr:uid="{B0B73B84-09F4-584C-9780-3C6A8D2E9418}"/>
    <hyperlink ref="BJ67" r:id="rId175" display="https://cbs12.com/news/local/parkland-school-shooter-nikolas-cruzs-confession-released" xr:uid="{CD1FF4CA-38BB-3046-B36E-C58462E61A9E}"/>
    <hyperlink ref="BE53" r:id="rId176" xr:uid="{E2CC5321-B942-A046-BD08-1FC3AA454CE0}"/>
    <hyperlink ref="BE56" r:id="rId177" display="https://www.nbcnews.com/storyline/oregon-college-shooting/oregon-shooting-umpqua-gunman-chris-harper-mercer-what-we-know-n437351" xr:uid="{525D3B65-0A1F-FA42-BDCC-56B653D5599E}"/>
    <hyperlink ref="BJ56" r:id="rId178" display="https://www.cchrflorida.org/why-the-secrecy-was-oregon-shooter-on-psychiatric-drugs/" xr:uid="{4184B454-9B08-1B48-8B62-1B3F1C2C9CFD}"/>
    <hyperlink ref="BE57" r:id="rId179" xr:uid="{733E93DE-E811-6641-894A-FC42EFA4E514}"/>
    <hyperlink ref="BE64" r:id="rId180" display="https://www.cbsnews.com/news/more-details-revealed-about-las-vegas-shooters-arsenal-of-weapons/" xr:uid="{C8D2BD55-B2BD-F940-AED2-127396C13FD1}"/>
    <hyperlink ref="BJ64" r:id="rId181" display="https://www.reviewjournal.com/local/the-strip/las-vegas-strip-shooter-prescribed-anti-anxiety-drug-in-june/" xr:uid="{FD79A3CE-2DDA-6F4E-BF8C-78B2F7BB8401}"/>
    <hyperlink ref="BE45" r:id="rId182" display="https://www.dailymail.co.uk/news/article-2153505/Ian-Lee-Stawicki-Seattle-gun-massacre-hero-reveals-vowed-hide-table-brother-died-9-11.html" xr:uid="{547AF250-9ADF-0B4B-BB87-5EBAB948483A}"/>
    <hyperlink ref="BJ45" r:id="rId183" xr:uid="{72859B38-BB71-354E-A6A6-CDB4ECE8A6BA}"/>
    <hyperlink ref="BE55" r:id="rId184" display="https://www.huffpost.com/entry/chattanooga-shooter-legal-guns_n_55a959efe4b0caf721b2cb17?guccounter=1&amp;guce_referrer=aHR0cHM6Ly93d3cuZ29vZ2xlLmNvbS8&amp;guce_referrer_sig=AQAAAAwCdVnBKIUFxEmHYKa8v7Rw5McEIaVO_PsSqkfebpNu7tUZuTg5h1IFaOLDFAqNqyVhAuJXaFsGbZRZ7uDhhz57_MX6t5fjqYs_SxtzJrVXloFrxbfQothgi8TsHLHAVsPx2D3xU8pg1MlZBrZlsaJbaXXfRPFvDcEsAolyVDef" xr:uid="{792FBE33-5325-5C45-950B-FCA02E763A25}"/>
    <hyperlink ref="BJ55" r:id="rId185" display="https://www.nbcnews.com/storyline/chattanooga-shooting/chattanooga-tennessee-shooter-mohammad-abdulazeez-history-drug-abuse-n394841" xr:uid="{784F1B9D-49B2-144B-857D-DB978B7BF788}"/>
    <hyperlink ref="BE58" r:id="rId186" xr:uid="{F420A9A8-BE15-B14E-95D7-B54CA3F6A2C7}"/>
    <hyperlink ref="BJ58" r:id="rId187" xr:uid="{0A5C7156-41A9-0A44-8B44-DC62968B29E3}"/>
    <hyperlink ref="BE60" r:id="rId188" display="https://www.nydailynews.com/news/crime/dallas-shooter-micah-johnson-purchased-ak-47-facebook-article-1.2708860" xr:uid="{11FE28F0-20BE-C747-AF7E-3447C2546CA8}"/>
    <hyperlink ref="BE61" r:id="rId189" xr:uid="{63952AB7-7642-7A4C-B17E-ADCB022BC63D}"/>
    <hyperlink ref="BJ62" r:id="rId190" display="https://www.heralddemocrat.com/news/20171103/princeton-microsoft-sue-us-in-bid-to-save-8216dreamers8217-program-other-nation-and-world-news-in-brief?template=ampart" xr:uid="{36F1F843-0CC2-9F40-BC5B-017A279783E8}"/>
    <hyperlink ref="BE63" r:id="rId191" xr:uid="{C9A9A2F6-3284-7B4A-8EC7-81233C551A20}"/>
    <hyperlink ref="BJ63" r:id="rId192" display="https://www.clickorlando.com/news/2017/08/11/fiamma-shooter-legally-intoxicated-when-he-killed-5-coworkers-autopsy-shows/" xr:uid="{520EAB7D-37AB-7C40-8814-A1A857716471}"/>
    <hyperlink ref="BE66" r:id="rId193" xr:uid="{CD42A018-6C9F-DE46-8885-957558FA3779}"/>
    <hyperlink ref="BJ68" r:id="rId194" display="https://www.cnn.com/2018/04/23/us/travis-reinking-guns-trnd/index.html" xr:uid="{87A22F47-E860-EE47-9372-7234AB0C1754}"/>
    <hyperlink ref="BE68" r:id="rId195" display="https://www.bbc.com/news/world-us-canada-43868840" xr:uid="{51592ACC-DD84-FD44-8C7E-40F048644313}"/>
    <hyperlink ref="BE69" r:id="rId196" xr:uid="{A24010E4-9195-3F43-9389-448FA1735981}"/>
    <hyperlink ref="BJ69" r:id="rId197" display="https://www.cnn.com/2018/05/21/health/ritalin-school-shootings-oliver-north-bn/index.html" xr:uid="{ADF2D71E-A5B2-4D4C-ACE9-56E5143D5AB2}"/>
    <hyperlink ref="BE71" r:id="rId198" xr:uid="{0265363D-DCA6-8740-9DC0-926129F333BA}"/>
    <hyperlink ref="BJ71" r:id="rId199" display="https://pittsburgh.cbslocal.com/2018/10/30/pittsburgh-synagogue-shooting-suspect-robert-bowers-past/" xr:uid="{B000C3CE-396A-F04F-9DA4-8B185ADD6BD1}"/>
    <hyperlink ref="BE72" r:id="rId200" xr:uid="{1E824D80-DB8E-5C4E-A32D-7696A0FD58B7}"/>
    <hyperlink ref="BJ72" r:id="rId201" display="https://www.cnn.com/2018/11/08/us/thousand-oaks-gunman/index.html" xr:uid="{BD032674-D5C0-9448-AED2-056F983E350A}"/>
    <hyperlink ref="BE73" r:id="rId202" display="https://apnews.com/0444326988b240e8a1da5a09476102a8" xr:uid="{C81C7F45-C4F9-4D4D-9CFB-D4C08C2D799A}"/>
    <hyperlink ref="BJ73" r:id="rId203" display="https://www.wndu.com/content/news/Alleged-Fla-bank-shooter-purchased-handgun-with-history-of-mental-health-issues-505063151.html" xr:uid="{2939CF45-E4A7-8D4D-87F9-36B111C43AF7}"/>
    <hyperlink ref="BE74" r:id="rId204" display="https://www.nbcnews.com/news/us-news/shooter-aurora-illinois-manufacturing-plant-wasn-t-legally-allowed-own-n972436" xr:uid="{317D9614-B4AE-1D41-89BB-005D677ED045}"/>
    <hyperlink ref="BJ74" r:id="rId205" display="https://www.chicagotribune.com/news/breaking/ct-met-aurora-shooting-gary-martin-gun-criminal-record-20190220-story.html" xr:uid="{89538BBE-A85E-4B4A-9EFC-9C7351E78091}"/>
    <hyperlink ref="BE75" r:id="rId206" display="https://abcnews.go.com/US/suspected-virginia-beach-gunman-resigned-personal-reasons-massacre/story?id=63449625" xr:uid="{6A740504-8DB2-CC4C-9040-161D404AC3B1}"/>
    <hyperlink ref="BJ77" r:id="rId207" xr:uid="{CE5B245C-3E20-DB4E-B2AB-12095C44A4E8}"/>
    <hyperlink ref="BE77" r:id="rId208" xr:uid="{182545BE-9528-074E-B508-F6F61DA75327}"/>
    <hyperlink ref="BM77" r:id="rId209" xr:uid="{F667EDCF-B255-764B-B1CA-EFFC906870FA}"/>
    <hyperlink ref="BJ75" r:id="rId210" display="https://www.pressreader.com/usa/richmond-times-dispatch/20190925/281526522778990" xr:uid="{9FA24FDE-4354-964A-A9EA-67C58B9C19A9}"/>
    <hyperlink ref="BM78" r:id="rId211" location=":~:text=Ferrill%20was%20a%20licensed%20industrial,of%20Milwaukee%20County%20Veterans'%20Services." xr:uid="{47D1D3F2-81DA-8044-B370-881D2DA74D56}"/>
    <hyperlink ref="CF78" r:id="rId212" xr:uid="{DD3100C4-7A33-B44A-8C86-BCA415477CA0}"/>
    <hyperlink ref="CE78" r:id="rId213" xr:uid="{8CA28897-7301-AB45-B903-CBC902EF97F7}"/>
    <hyperlink ref="CG78" r:id="rId214" xr:uid="{B1732451-4039-9844-BC5D-D3F7813F52A0}"/>
    <hyperlink ref="CH78" r:id="rId215" xr:uid="{AABCC0DD-8E23-E84E-877E-CCAFBBF45E9D}"/>
    <hyperlink ref="BE78" r:id="rId216" display="https://www.chicagotribune.com/midwest/ct-nw-molson-coors-shooting-20200227-w6ljj62lbnf63dw344yus346yq-story.html" xr:uid="{1C07F855-D3AA-B74C-B198-19139D73CC91}"/>
    <hyperlink ref="BJ78" r:id="rId217" display="https://www.chicagotribune.com/nation-world/ct-nw-anthony-ferrill-milwaukee-moslon-coors-brewery-shooting-20200228-a2k5ewbaz5dythvae5p5esfr5q-story.html" xr:uid="{4DF41D4B-945D-1E4B-8D1C-E623FF77CDF9}"/>
    <hyperlink ref="CE79" r:id="rId218" xr:uid="{2AA79912-FDEB-854E-B0D6-F0B66756AC0E}"/>
    <hyperlink ref="CF79" r:id="rId219" xr:uid="{A804A14C-5288-9A41-8342-DFA53A561577}"/>
    <hyperlink ref="CG79" r:id="rId220" xr:uid="{2290E5A6-344A-BC46-86A0-72F758877179}"/>
    <hyperlink ref="BE79" r:id="rId221" xr:uid="{95FDC746-F730-064E-A1D0-BF5B5B758F2F}"/>
    <hyperlink ref="BJ79" r:id="rId222" xr:uid="{2A8D8509-36E0-4147-8DB9-C3EE5C40B5A1}"/>
    <hyperlink ref="CF70" r:id="rId223" xr:uid="{8ED5BA7E-0114-844A-A079-1B292A35A4CF}"/>
    <hyperlink ref="CG70" r:id="rId224" xr:uid="{CA66EF37-22B0-A344-83F7-A3C213FF89B6}"/>
    <hyperlink ref="BM70" r:id="rId225" xr:uid="{93ABAAB4-0918-134D-9233-DAFC6444E11C}"/>
    <hyperlink ref="BE70" r:id="rId226" xr:uid="{8FDED064-2B33-704D-AA2E-24D632FF3994}"/>
    <hyperlink ref="BJ70" r:id="rId227" xr:uid="{68DB5441-F3DA-A845-99F2-6E6D3D102DD0}"/>
    <hyperlink ref="BO70" r:id="rId228" xr:uid="{861DBD0A-503B-2143-9DA1-7AC2AD0D070B}"/>
    <hyperlink ref="CE32" r:id="rId229" xr:uid="{921F6822-D65F-DE47-8704-B0D1DEE1EF2C}"/>
    <hyperlink ref="CE16" r:id="rId230" xr:uid="{BE33EF9C-BDEA-DB48-97DD-74514FF2C42C}"/>
    <hyperlink ref="CE5" r:id="rId231" xr:uid="{2019BC3E-1C6A-9E45-82F6-7C04FB656007}"/>
    <hyperlink ref="BE5" r:id="rId232" display="https://www.latimes.com/archives/la-xpm-1999-jun-08-mn-45305-story.html" xr:uid="{3B4E6707-AA70-424D-A96B-7062619DB46F}"/>
    <hyperlink ref="CG16" r:id="rId233" xr:uid="{BB961E58-B0DF-CD40-BF84-A3B444643BA5}"/>
    <hyperlink ref="BE32" r:id="rId234" display="https://santamariatimes.com/news/local/son-of-yard-s-owner-held-without-bail-in-4-deaths/article_4db6a276-1be1-55ee-8267-b6444e38329c.html" xr:uid="{94A89577-343E-0143-B02F-D5F58C44AC72}"/>
    <hyperlink ref="CF5" r:id="rId235" xr:uid="{918D3B80-7430-BF47-85C0-AB2FBD84EE07}"/>
    <hyperlink ref="BJ5" r:id="rId236" display="https://www.leagle.com/decision/infdco20140923d14" xr:uid="{8FE4522E-3D59-4D49-9257-38721C90EA63}"/>
    <hyperlink ref="BM5" r:id="rId237" xr:uid="{0AFFCCEF-270F-4047-9D66-18E497E6203B}"/>
    <hyperlink ref="BO5" r:id="rId238" display="https://murderpedia.org/male.F/f/floyd-zane.htm" xr:uid="{A5CF9B53-625E-E64B-A03F-8BE42E7071BB}"/>
    <hyperlink ref="CE17" r:id="rId239" xr:uid="{F509FC1A-E479-BE45-96C5-51A6135A3B0C}"/>
    <hyperlink ref="BJ82" r:id="rId240" xr:uid="{41792BA3-625C-5F4F-99EC-4BC83F05CB9B}"/>
    <hyperlink ref="AE47" r:id="rId241" xr:uid="{D7BE8351-AEF1-F54B-9A4B-6DBD5E0FAEAC}"/>
    <hyperlink ref="AE54" r:id="rId242" display="https://www.reuters.com/article/us-south-carolina-shooting/dylann-roof-wrote-white-supremacist-manifestos-prosecutors-idUSKCN10X29A" xr:uid="{BFDC65D7-3D94-C141-9550-726031A8C24D}"/>
    <hyperlink ref="BE36" r:id="rId243" xr:uid="{346E88A7-4AD2-834E-84D4-A1D2946E4E38}"/>
    <hyperlink ref="BJ36" r:id="rId244" display="https://www.npr.org/templates/story/story.php?storyId=120313570" xr:uid="{35F273DD-6617-F348-ACFE-B6E247FE0DD3}"/>
    <hyperlink ref="BO36" r:id="rId245" xr:uid="{D92087DE-B70C-134E-A332-43D3826F5081}"/>
    <hyperlink ref="BM36" r:id="rId246" xr:uid="{8B8409F9-4C92-0D4B-8B8B-ABA53562FB80}"/>
    <hyperlink ref="CF84" r:id="rId247" xr:uid="{F0531CF9-5F8D-F342-8421-59282671CF19}"/>
    <hyperlink ref="CI84" r:id="rId248" xr:uid="{94DC5D61-07E0-C846-AF47-08D32B4CB93B}"/>
    <hyperlink ref="BE84" r:id="rId249" display="https://www.nbcnews.com/news/us-news/san-jose-shooter-had-22-000-rounds-ammunition-his-home-n1269088" xr:uid="{CECF555D-0EA8-8D4D-A411-6BFA4DD82B19}"/>
    <hyperlink ref="CG84" r:id="rId250" xr:uid="{E640F65F-5D01-1443-A67E-7C8E52106CDC}"/>
    <hyperlink ref="BO84" r:id="rId251" xr:uid="{F17BDEB3-8A3F-F94B-9035-E8DC32D73B2D}"/>
    <hyperlink ref="CE86" r:id="rId252" xr:uid="{E8780CE5-7F98-1C4D-8017-D60CF5A59F65}"/>
    <hyperlink ref="CF86" r:id="rId253" xr:uid="{F9248A72-AAE2-B04C-AD05-12B979DF7D3E}"/>
    <hyperlink ref="BE87" r:id="rId254" display="https://www.washingtonpost.com/politics/2021/12/08/school-shooting-parents-racially-disparate-consequences/" xr:uid="{131B35B1-BD9B-B349-8237-86186D915204}"/>
    <hyperlink ref="CE88" r:id="rId255" xr:uid="{D98BBAEB-B64F-7940-9432-9B28BBC48216}"/>
    <hyperlink ref="BE89" r:id="rId256" display="https://www.cnn.com/2022/05/15/us/payton-gendron-buffalo-shooting-suspect-what-we-know/index.html" xr:uid="{F7F0E0E9-E36E-0340-AD2C-596C8090245C}"/>
    <hyperlink ref="BM89" r:id="rId257" xr:uid="{DCD4F25A-1228-1746-B4B9-E2D08E9239E8}"/>
    <hyperlink ref="BO89" r:id="rId258" display="https://nypost.com/2022/05/15/buffalo-alleged-shooter-payton-gendron-quiet-hometown-stunned-after-supermarket-shooting/" xr:uid="{ED6C2228-7968-DF4D-B0BF-BD7C626CCE0D}"/>
    <hyperlink ref="CE91" r:id="rId259" xr:uid="{C26C5D4D-6926-DF43-B8AC-C96DCD4DE21E}"/>
    <hyperlink ref="BJ86" r:id="rId260" xr:uid="{51796517-CB6B-B84F-9C60-A233E8B2E2E8}"/>
    <hyperlink ref="BJ89" r:id="rId261" display="https://www.nytimes.com/2022/05/15/nyregion/gunman-buffalo-shooting-suspect.html" xr:uid="{BB159B22-F74A-7C42-95C2-0C2310FC8296}"/>
    <hyperlink ref="CF81" r:id="rId262" xr:uid="{2A2DF7E6-2F9D-514A-A8A6-A3F6208A4661}"/>
    <hyperlink ref="CE89" r:id="rId263" xr:uid="{32D743FE-1FE9-204F-89DB-1C7D20EE7128}"/>
    <hyperlink ref="CF90" r:id="rId264" xr:uid="{925C69FE-B76A-6F41-9F78-51CF32EEB6FD}"/>
    <hyperlink ref="BO90" r:id="rId265" display="https://www.thedailybeast.com/father-of-uvalde-shooter-salvador-ramos-says-he-shouldve-just-killed-me" xr:uid="{E6F4DB5B-144F-224D-9F69-F12D9BBEBD00}"/>
    <hyperlink ref="CG88" r:id="rId266" xr:uid="{867BB518-C17A-AB4B-85D2-AAD0D95BC758}"/>
    <hyperlink ref="AE14" r:id="rId267" display="https://web.archive.org/web/20050614074816/https://abcnews.go.com/Primetime/Story?id=749286&amp;page=1" xr:uid="{1B8968ED-E15F-2B44-8B4E-BA4149AE808D}"/>
    <hyperlink ref="CB14" r:id="rId268" display="https://www.capecodtimes.com/story/news/2003/07/09/lockheed-worker-kills-five/50956467007/" xr:uid="{33EC5F08-EB7E-2F41-A94D-20A73DF41953}"/>
    <hyperlink ref="CB66" r:id="rId269" display="https://www.fox43.com/article/news/local/contests/shooting-at-fayette-county-car-wash-claims-the-lives-of-four-people/521-9a71d465-c521-41f5-b80a-4c053f617cf2" xr:uid="{0F0A9063-7BEB-544C-BBDC-EF0DADEC7567}"/>
    <hyperlink ref="CB43" r:id="rId270" xr:uid="{1018607F-BA4F-2249-BB5F-C2D82EC60583}"/>
    <hyperlink ref="CB78" r:id="rId271" display="https://toronto.citynews.ca/2020/03/05/chief-mental-health-likely-motive-for-brewery-shooting/" xr:uid="{C621D073-77B7-664E-BCEF-C1F882701115}"/>
    <hyperlink ref="CH87" r:id="rId272" xr:uid="{1CCE325F-2D43-0A43-AAAB-14A87308F784}"/>
    <hyperlink ref="CE84" r:id="rId273" xr:uid="{DC38E2C8-1ED8-AE4C-9110-2C74222192B2}"/>
    <hyperlink ref="BE91" r:id="rId274" xr:uid="{AE4ED830-6FA0-FE46-941A-24CC7E79B366}"/>
    <hyperlink ref="CH86" r:id="rId275" xr:uid="{8D3EB86B-1205-C34E-ADB3-7BDDEF84289C}"/>
    <hyperlink ref="BE88" r:id="rId276" xr:uid="{40CEA7DB-5D53-BA41-B3CA-4D6D03F34DA3}"/>
    <hyperlink ref="CE60" r:id="rId277" xr:uid="{99A4E6D8-22D4-DF4C-9008-79C5FC6AE9BA}"/>
    <hyperlink ref="BJ9" r:id="rId278" location=":~:text=Six%20doctors%20agreed%20he%20suffered,life%20in%20prison%20without%20parole." display="https://www.tampabay.com/archive/2002/04/18/he-killed-for-no-reason/#:~:text=Six%20doctors%20agreed%20he%20suffered,life%20in%20prison%20without%20parole." xr:uid="{1A05010C-0965-7C4A-BAB7-8E72D303C327}"/>
    <hyperlink ref="CD75" r:id="rId279" xr:uid="{1A17DCBB-C47C-124A-8EA0-9E96B9033F6B}"/>
    <hyperlink ref="CF74" r:id="rId280" xr:uid="{11867BC0-FABA-D34D-AA00-2FD68CAF92E5}"/>
    <hyperlink ref="BJ76" r:id="rId281" display="https://www.sandiegouniontribune.com/news/nation-world/story/2020-07-13/lawyer-el-paso-shooting-suspect-has-mental-disabilities" xr:uid="{A5139998-B99D-1348-A796-AF1A2821BB64}"/>
    <hyperlink ref="CB76" r:id="rId282" display="https://www.cnn.com/2019/08/04/us/el-paso-shooting-victims/index.html" xr:uid="{095C3AE6-1857-4645-9851-40622C592A8C}"/>
    <hyperlink ref="CB68" r:id="rId283" display="https://www.nytimes.com/2018/04/23/us/waffle-house-shooting-nashville.html" xr:uid="{C2310C1A-F861-074A-BCFD-C235F2DED428}"/>
    <hyperlink ref="CD72" r:id="rId284" display="https://www.vcdistrictattorney.com/wp-content/uploads/2020/12/Borderline-Bar-Grill-OIS-Report-12-17-2020.pdf" xr:uid="{9C763B46-623D-134B-9547-F10ECAFBC818}"/>
    <hyperlink ref="CD89" r:id="rId285" xr:uid="{BF6AF0E5-CF6D-8845-8CAA-64465AC1597E}"/>
    <hyperlink ref="CD23" r:id="rId286" display="https://web.northeastern.edu/jfox/Documents/CapitolHillPanelReport.pdf" xr:uid="{D566FB7E-092F-2B47-A42D-A0C31ACE3701}"/>
    <hyperlink ref="CD85" r:id="rId287" xr:uid="{67EFC523-975C-CA48-B53E-894D33709C2E}"/>
    <hyperlink ref="CD64" r:id="rId288" xr:uid="{B993C487-EBA2-8045-9AFA-AAAC71303D7C}"/>
    <hyperlink ref="CB81" r:id="rId289" display="https://www.theguardian.com/us-news/2021/mar/24/boulder-supermarket-shooting-victims-profiles" xr:uid="{642AD8E3-E264-A24A-B2F3-67E2FA866E90}"/>
    <hyperlink ref="CH85" r:id="rId290" xr:uid="{1997FC97-5DBA-F54E-9AD7-2128DC74394A}"/>
    <hyperlink ref="CB85" r:id="rId291" display="https://henryclubs.com/exc-dad-arrested-for-killing-four-friends-in-suv-in-wisconsin-cornfield-has-long-record/" xr:uid="{94AE6708-0531-C247-9751-AA6761E1FB83}"/>
    <hyperlink ref="BO85" r:id="rId292" xr:uid="{2DC8E26F-E355-6341-A201-7BFF29F903CC}"/>
    <hyperlink ref="CB86" r:id="rId293" xr:uid="{A6F71337-D962-DD47-B533-67234792F51B}"/>
    <hyperlink ref="BO87" r:id="rId294" xr:uid="{423C5BFB-2DCC-A748-A228-AEACF8429140}"/>
    <hyperlink ref="CB87" r:id="rId295" display="https://www.dailymail.co.uk/news/article-10264159/Brother-Ethan-Crumbley-says-never-exhibited-violent-tendencies.html" xr:uid="{AC831BC9-FAD7-A940-BC1D-618F438F9299}"/>
    <hyperlink ref="BO88" r:id="rId296" xr:uid="{45D14EBA-A7C4-5C44-9B35-9C83AC06E25B}"/>
    <hyperlink ref="CD90" r:id="rId297" xr:uid="{EB728D88-1CB3-7947-AD87-A2A68D5781CC}"/>
    <hyperlink ref="CB90" r:id="rId298" display="https://lawandcrime.com/school-shooting/parents-of-4-uvalde-children-with-severe-physical-injuries-file-100m-lawsuit-against-gunmans-estate-others-may-be-sued-if-necessary/" xr:uid="{161AD965-6CC5-9D4C-98F9-78F56023AD3D}"/>
    <hyperlink ref="CE90" r:id="rId299" xr:uid="{ECB4343D-05A7-644F-AB59-5DE2736D970A}"/>
    <hyperlink ref="CB3" r:id="rId300" xr:uid="{0B2CDA3C-BA95-4F4B-934B-01E66479F4E2}"/>
    <hyperlink ref="CB4" r:id="rId301" display="https://www.wsaw.com/content/news/Thursday-marks-18-years-since-Columbine-school-shooting-419992003.html" xr:uid="{07F37CED-0EC1-1544-8336-C40C938C739E}"/>
    <hyperlink ref="CD3" r:id="rId302" xr:uid="{784C1749-7495-C24C-9BA6-3398E8E090BC}"/>
    <hyperlink ref="CB5" r:id="rId303" display="https://www.reviewjournal.com/crime/courts/da-to-proceed-with-death-penalty-against-gunman-in-1999-store-killings-2315637/" xr:uid="{A4164927-1DCA-F540-BE52-159CA9B7B7C2}"/>
    <hyperlink ref="CB8" r:id="rId304" xr:uid="{1ED3F542-8742-AB4B-8212-525B76A33767}"/>
    <hyperlink ref="CB7" r:id="rId305" xr:uid="{0BADB600-54E5-E04F-A6E1-2ED4FF67C08A}"/>
    <hyperlink ref="CB9" r:id="rId306" display="https://www.tampabay.com/archive/2002/04/18/he-killed-for-no-reason/" xr:uid="{74365B46-CF4E-2046-A413-6824D226FE0E}"/>
    <hyperlink ref="CB11" r:id="rId307" xr:uid="{E9039F73-524E-D74E-A272-30B414BDCBC7}"/>
    <hyperlink ref="CB12" r:id="rId308" xr:uid="{6C4BB7A4-88F3-C743-B2FF-0D379093F198}"/>
    <hyperlink ref="CB13" r:id="rId309" xr:uid="{50100613-CDFE-9343-AE60-37A0D9B07B5A}"/>
    <hyperlink ref="CB15" r:id="rId310" xr:uid="{18B3411A-7898-704D-959F-C1E7F18BB4E7}"/>
    <hyperlink ref="CB16" r:id="rId311" xr:uid="{299B1DB3-429C-FE47-A394-5779EF16E51F}"/>
    <hyperlink ref="CB17" r:id="rId312" display="https://www2.ljworld.com/news/2004/jul/04/chaos_reigned_at/; " xr:uid="{51A88862-1A2B-6248-BC3F-EA736B1C64DB}"/>
    <hyperlink ref="CB18" r:id="rId313" display="https://murderpedia.org/male.V/v/vang-chai-soua-victims.htm" xr:uid="{CED4604E-72DE-9F45-A616-D5931EA60A50}"/>
    <hyperlink ref="CB19" r:id="rId314" display="https://www.rollingstone.com/feature/behind-the-murder-of-dimebag-darrell-233541/" xr:uid="{3106B8C1-5EAA-394A-A5E1-2E65B160EBB4}"/>
    <hyperlink ref="CB20" r:id="rId315" display="https://time.com/mass-shootings-victims/" xr:uid="{94848228-E871-B846-8D5F-011750476653}"/>
    <hyperlink ref="CB21" r:id="rId316" display="https://www.mprnews.org/story/2015/03/18/red-lake-victims" xr:uid="{C98DC0E1-9466-624D-A4D3-52857FEC696F}"/>
    <hyperlink ref="CB22" r:id="rId317" xr:uid="{88700FA6-3CC2-3243-9A1B-122D4B0B2526}"/>
    <hyperlink ref="CB24" r:id="rId318" xr:uid="{DB908636-3FB2-B045-BC9C-579F230C3D61}"/>
    <hyperlink ref="CD24" r:id="rId319" xr:uid="{DC8B1895-96CA-2E46-988C-446F90C7197C}"/>
    <hyperlink ref="CB25" r:id="rId320" display="https://www.pennlive.com/life/2020/10/he-was-an-angry-man-the-tragedy-at-west-nickel-mines-amish-school-in-2006.html" xr:uid="{7C49AB6C-9D0A-3748-BE50-C193ECE0912C}"/>
    <hyperlink ref="CB26" r:id="rId321" display="https://www.sltrib.com/news/crime/2017/02/14/vigil-remembers-trolley-square-shooting-victims-10-years-after-attacks/" xr:uid="{FE5102F0-2232-1442-9B1A-A02A17116218}"/>
    <hyperlink ref="CB27" r:id="rId322" display="https://www.telegraph.co.uk/news/worldnews/1549197/School-bullying-clue-to-killers-motive.html" xr:uid="{85A73741-C7FD-FE4C-B2AE-2B4D032C7044}"/>
    <hyperlink ref="CB28" r:id="rId323" display="https://mylifeofcrime.wordpress.com/2007/10/07/" xr:uid="{C731652A-C2B4-B844-9E3F-2F6C0556D7D2}"/>
    <hyperlink ref="CB29" r:id="rId324" display="https://www.latimes.com/news/la-na-mallnote8dec08-story.html" xr:uid="{4E51345B-B1D4-4D44-B743-B65155BE8CCF}"/>
    <hyperlink ref="CB30" r:id="rId325" xr:uid="{BB29746C-B34E-7B4C-B217-7262DC7946B9}"/>
    <hyperlink ref="CB31" r:id="rId326" xr:uid="{2AA9C0C8-082F-CF4B-BAB6-AF0F850745C9}"/>
    <hyperlink ref="CB32" r:id="rId327" xr:uid="{586A1F60-3199-A143-995B-AA06C1000BE9}"/>
    <hyperlink ref="CB34" r:id="rId328" display="https://web.archive.org/web/20210224181422/https://www.fayobserver.com/photogallery/NC/20190329/NEWS/329009991/PH/1" xr:uid="{364F2E87-A65F-3C4C-9228-C8C60577EF8F}"/>
    <hyperlink ref="CB35" r:id="rId329" display="https://www.pressconnects.com/story/news/local/2019/03/27/aca-american-civic-association-binghamton-shooting-victims-obituaries/3224600002/" xr:uid="{E130694D-5C3A-A04B-81D4-65088A84B65C}"/>
    <hyperlink ref="CB36" r:id="rId330" xr:uid="{F7414142-89A9-374C-9737-50C7AB83F4D2}"/>
    <hyperlink ref="CB37" r:id="rId331" xr:uid="{4E715C77-A3CD-C34E-97E8-3DFC6E284BB0}"/>
    <hyperlink ref="CB39" r:id="rId332" display="https://www.fox61.com/article/news/local/outreach/awareness-months/vigil-marks-anniversary-of-deadly-workplace-shooting/520-9889e6ab-3d7a-43c1-862d-40160c55a573" xr:uid="{C4A88B43-7F10-AE4E-8FBC-EAE060ABE88D}"/>
    <hyperlink ref="CB38" r:id="rId333" xr:uid="{EF26B380-F606-A942-8A6F-51ED130A3DCC}"/>
    <hyperlink ref="CB74" r:id="rId334" xr:uid="{3B6E4EFE-D6E6-FC46-A0CC-2BB26CBA5F19}"/>
    <hyperlink ref="CB51" r:id="rId335" display="https://www.cnn.com/2013/09/17/us/dc-navy-yard-victims/index.html" xr:uid="{A53A651D-FED1-2E47-8EBD-274A56927ACA}"/>
    <hyperlink ref="CB40" r:id="rId336" xr:uid="{9552B949-1F4B-CA49-AA1B-D9DDB59A554D}"/>
    <hyperlink ref="CB41" r:id="rId337" display="https://www.kolotv.com/2021/09/04/10-years-after-ihop-shooting-victims-remembered/" xr:uid="{4C90B3F3-58EC-5D46-9606-C27C1EEC4816}"/>
    <hyperlink ref="CB42" r:id="rId338" xr:uid="{2D5ECC79-35E5-0B42-90C2-4ADCA5461187}"/>
    <hyperlink ref="CF43" r:id="rId339" xr:uid="{A248A988-B204-D143-AA38-0B62E6615803}"/>
    <hyperlink ref="CB46" r:id="rId340" display="https://www.cbsnews.com/pictures/the-aurora-shooting-victims/7/" xr:uid="{A626C8D4-C268-D549-8828-EE79E9EA420A}"/>
    <hyperlink ref="CB47" r:id="rId341" display="http://sikhtempleofwisconsin.com/memorial" xr:uid="{91532D97-9B6F-D147-9A36-873C5EA69ED8}"/>
    <hyperlink ref="CB48" r:id="rId342" display="https://www.minnpost.com/minnesota-blog-cabin/2012/10/remembering-reuven-rahamim/; " xr:uid="{E60F558D-76F6-744E-A504-89F6AD1BF07A}"/>
    <hyperlink ref="CB49" r:id="rId343" display="https://www.nydailynews.com/news/national/newtown-plans-privately-mark-one-year-anniversary-shootings-article-1.1547491" xr:uid="{5BAD9CDF-FD86-7542-8802-F21D8183BAB3}"/>
    <hyperlink ref="CB50" r:id="rId344" xr:uid="{F80809B6-B2B1-E149-B7A8-A1486182AF26}"/>
    <hyperlink ref="CB52" r:id="rId345" xr:uid="{529E55C7-1C85-0A47-BCD2-52DDB4EFB81A}"/>
    <hyperlink ref="CB53" r:id="rId346" display="https://www.dailymail.co.uk/news/article-2807773/PICTURED-Two-girls-14-fighting-lives-high-school-gunman-opened-fire-cafeteria.html" xr:uid="{C79F2FB7-3A6A-D443-AC2A-D633DAA4B297}"/>
    <hyperlink ref="CB54" r:id="rId347" display="https://www.nytimes.com/2015/06/20/us/charleston-shooting-dylann-storm-roof.html" xr:uid="{9F372BBC-4B9A-2A4D-AAC7-AC4892593D73}"/>
    <hyperlink ref="CB55" r:id="rId348" display="https://abcnews.go.com/US/chattanooga-shooting-victims-include-iraq-afghanistan-veterans/story?id=32514237" xr:uid="{EED5C1F5-6EA7-8D48-A494-C71DE48B90D1}"/>
    <hyperlink ref="CB58" r:id="rId349" display="https://www.thetimes.co.uk/article/im-just-tired-uber-gunman-told-his-last-fare-jcswdxt2c" xr:uid="{7DC59439-D7D2-264E-9CDB-A2C54E866020}"/>
    <hyperlink ref="CB61" r:id="rId350" display="https://www.seattletimes.com/seattle-news/law-justice/burlington-mall-shooting-victims-officially-identified/" xr:uid="{4363BEA8-C4DC-BA45-92C7-6C532C1EE22C}"/>
    <hyperlink ref="CB62" r:id="rId351" xr:uid="{DE7C716D-8AAE-004B-9EE9-BBA4E640561B}"/>
    <hyperlink ref="CB63" r:id="rId352" xr:uid="{3A51D855-E2E1-5C4D-8C45-35FA6E23A3FE}"/>
    <hyperlink ref="CB67" r:id="rId353" display="https://katu.com/news/local/a-demand-for-change-vigil-for-florida-shooting-victims-to-be-held-at-tualatin-hs" xr:uid="{A8BC4243-DA9A-4E44-ABEB-A4607B05B013}"/>
    <hyperlink ref="CD67" r:id="rId354" xr:uid="{2D4EC8C7-26CF-1145-8A66-F4FBB859CEC7}"/>
    <hyperlink ref="CB70" r:id="rId355" xr:uid="{3D49ABF8-5890-6E4E-9DF9-CC028569D14A}"/>
    <hyperlink ref="CB71" r:id="rId356" xr:uid="{04021CC2-A0CC-C442-9BD1-A858C869C37B}"/>
    <hyperlink ref="CB72" r:id="rId357" display="https://www.cbsnews.com/losangeles/news/1-year-anniversary-thousand-oaks-borderline-bar-shooting/; " xr:uid="{AD385ECA-2D48-E242-9DFC-DEBB7221FAA7}"/>
    <hyperlink ref="CB73" r:id="rId358" xr:uid="{92D71B07-06A7-9549-ABC3-CBAE54C7BD17}"/>
    <hyperlink ref="CB79" r:id="rId359" xr:uid="{9FFE239A-3D54-DF43-97D6-9F4D4E89B179}"/>
    <hyperlink ref="CB80" r:id="rId360" display="https://www.cnn.com/2021/03/18/us/atlanta-spa-shootings-victims/index.html; " xr:uid="{6D66BE4D-69AB-3A43-9DE1-31B862A3B7BB}"/>
    <hyperlink ref="CB82" r:id="rId361" display="https://www.pe.com/2021/04/02/suspect-in-orange-shooting-charged-with-4-murders-3-attempt-murders/" xr:uid="{97A5930D-D34D-D84F-BA0D-EE3B5CF29309}"/>
    <hyperlink ref="CB83" r:id="rId362" display="https://www.wthr.com/article/news/local/fedex-mass-shooting/indianapolis-fedex-shooting-shots-fired-victims-shooter/531-aa5d4c58-0cca-45c7-8c08-9697df5e793c" xr:uid="{4E8AF8C6-45E4-4D45-8234-F315C92DAD1D}"/>
    <hyperlink ref="CB84" r:id="rId363" display="https://www.ktvu.com/news/transportation-officials-local-leaders-remember-shooting-victims-as-family" xr:uid="{BD2E3140-DA72-324F-AE17-514842E820C2}"/>
    <hyperlink ref="CB89" r:id="rId364" display="https://spectrumlocalnews.com/nys/buffalo/public-safety/2022/05/16/what-we-know-about-the-victims-of-the-mass-shooting-at-tops-in-buffalo" xr:uid="{65FABA94-AFC3-DF4E-B025-4213D3402C8E}"/>
    <hyperlink ref="CD53" r:id="rId365" xr:uid="{6E7C7215-D80B-B340-A022-A3F04E483874}"/>
    <hyperlink ref="BE14" r:id="rId366" xr:uid="{18BA3E10-385C-6649-BB48-3CB6764BBDD3}"/>
    <hyperlink ref="CH59" r:id="rId367" xr:uid="{6E3D6035-D964-2F44-BF19-D2386FAFCF5E}"/>
    <hyperlink ref="CD27" r:id="rId368" xr:uid="{7FE38BD6-9E61-2F49-A707-92E47FC432C5}"/>
    <hyperlink ref="CD65" r:id="rId369" xr:uid="{6FFA359B-03D7-2146-A728-7B26D5ED681D}"/>
    <hyperlink ref="BJ11" r:id="rId370" xr:uid="{F20BF023-A8EA-8A40-AE1D-5C150BF7E589}"/>
    <hyperlink ref="BJ47" r:id="rId371" xr:uid="{387D577E-EE33-384A-A9D4-D1EEE9C2BD3C}"/>
    <hyperlink ref="BJ53" r:id="rId372" xr:uid="{1C08D746-0943-DE48-A2EE-6F6BE85CA67D}"/>
    <hyperlink ref="BJ43" r:id="rId373" xr:uid="{DCBF1B80-A438-7446-ABF2-6C0B71CE17B5}"/>
    <hyperlink ref="BJ16" r:id="rId374" xr:uid="{3A928462-5C52-5244-B41C-EEEF7629E079}"/>
    <hyperlink ref="BM34" r:id="rId375" xr:uid="{01C2F721-109F-E145-8F5D-4EC2764C68BD}"/>
    <hyperlink ref="AJ8" r:id="rId376" xr:uid="{B5F9B496-4E18-884B-85D9-52FBEE5B67C8}"/>
    <hyperlink ref="AJ35" r:id="rId377" xr:uid="{36E8A7B5-8D52-2C49-AFF7-183D4BD49908}"/>
    <hyperlink ref="AJ53" r:id="rId378" display="https://www.cbc.ca/news/world/jaylen-fryberg-s-community-searches-for-answers-in-school-shooting-1.2813608" xr:uid="{A5539DB7-9A5B-9A4D-AF9F-2CF0AA52724C}"/>
    <hyperlink ref="AJ10" r:id="rId379" xr:uid="{7E433C81-15B2-0C40-905E-B9C1D26146EC}"/>
    <hyperlink ref="AJ24" r:id="rId380" xr:uid="{25CB4851-E196-1045-A063-CB76D1F4A037}"/>
    <hyperlink ref="AJ44" r:id="rId381" xr:uid="{24ECBB5F-F564-DB4E-B304-912DFE5FCF48}"/>
    <hyperlink ref="AJ22" r:id="rId382" xr:uid="{892BEB7E-DD12-F842-94AC-6F07D9387164}"/>
    <hyperlink ref="AJ21" r:id="rId383" xr:uid="{104F5289-FA74-6348-9F7C-566AB0988A66}"/>
    <hyperlink ref="AJ61" r:id="rId384" xr:uid="{CBEDE5D9-38EF-464F-91C6-CD4DAF7C0C7E}"/>
    <hyperlink ref="AJ72" r:id="rId385" xr:uid="{4F07B9DA-7C28-6E45-8467-2B3EDE3D4EB5}"/>
    <hyperlink ref="CE94" r:id="rId386" xr:uid="{10298F13-2054-494C-ACC2-E605A5AD183B}"/>
    <hyperlink ref="CE92" r:id="rId387" xr:uid="{568327CF-F813-234A-8E94-C091F1774FE3}"/>
    <hyperlink ref="CE95" r:id="rId388" xr:uid="{B5DECC91-9997-2F4C-B15F-5BDC48888AE4}"/>
    <hyperlink ref="BE94" r:id="rId389" xr:uid="{F827A0F4-410D-A245-AE17-AFF2D4665B1A}"/>
    <hyperlink ref="F69" r:id="rId390" display="https://www.cnn.com/2018/05/22/us/texas-school-shooting-safe-storage-law/index.html" xr:uid="{A42605C9-9B9E-DF44-A85B-22896D6207F5}"/>
    <hyperlink ref="F53" r:id="rId391" display="https://www.seattletimes.com/seattle-news/law-justice/father-of-mphs-school-shooter-charged-with-illegal-gun-possesion/" xr:uid="{81370DAD-8AAC-5A4D-8D78-D31323245E38}"/>
    <hyperlink ref="F21" r:id="rId392" display="https://www.cnn.com/2005/US/03/22/school.shooting/" xr:uid="{8294F7AE-5C14-5F4B-9128-A114B8C5BF83}"/>
    <hyperlink ref="C21" r:id="rId393" display="https://abcnews.go.com/US/story?id=611342&amp;page=1" xr:uid="{3E726DFB-0EF0-8449-B851-009BCD161C47}"/>
    <hyperlink ref="CD21" r:id="rId394" xr:uid="{1548A204-9369-544E-8204-B4E52581F1D7}"/>
    <hyperlink ref="F3" r:id="rId395" display="https://www.nytimes.com/1998/03/29/us/from-wild-talk-and-friendship-to-five-deaths-in-a-schoolyard.html?mcubz=0" xr:uid="{97940A13-9CBF-4F4B-9DBE-8C17B0BE7FFA}"/>
    <hyperlink ref="C2" r:id="rId396" xr:uid="{EB7DAAF3-4A46-074B-8940-463E4AFB0144}"/>
    <hyperlink ref="C4" r:id="rId397" xr:uid="{22879384-B832-CF47-9DE0-80EB3936967B}"/>
    <hyperlink ref="C10" r:id="rId398" xr:uid="{92534569-C115-7A4C-A8C4-655C5CA95F9C}"/>
    <hyperlink ref="C25" r:id="rId399" xr:uid="{9C04F500-CBDD-7545-A4D6-4B0DD99F9853}"/>
    <hyperlink ref="C27" r:id="rId400" xr:uid="{6D423F9F-7640-8C49-8908-4240012AA868}"/>
    <hyperlink ref="C32" r:id="rId401" xr:uid="{3BA7BF32-5A66-FF46-8BCE-5796CA44270C}"/>
    <hyperlink ref="C42" r:id="rId402" display="https://www.dailybreeze.com/2011/10/15/alleged-seal-beach-shooter-was-filled-with-anger/" xr:uid="{E98C1BB6-7767-C74A-ABE5-C6FD5F6FC1C5}"/>
    <hyperlink ref="C45" r:id="rId403" display="https://www.seattletimes.com/seattle-news/gunman-a-life-full-of-rage-a-shocking-final-act/" xr:uid="{D7A82C41-F2F7-AE43-A056-E4B4B89A7575}"/>
    <hyperlink ref="C46" r:id="rId404" xr:uid="{0D92ADC9-A415-3A40-80E1-805FDE56021C}"/>
    <hyperlink ref="C48" r:id="rId405" xr:uid="{2AFE54EE-93D0-A24A-8644-07562EBE3F61}"/>
    <hyperlink ref="C53" r:id="rId406" display="https://www.heraldnet.com/news/school-shooter-raised-in-tulalip-traditions-his-actions-defy-explanation/" xr:uid="{D5AD9FAF-BD4F-C140-A873-3F34323730A3}"/>
    <hyperlink ref="C55" r:id="rId407" xr:uid="{901A7AE1-548E-C54E-ACC3-A8FDDA0CDB1A}"/>
    <hyperlink ref="C65" r:id="rId408" xr:uid="{CB3887A4-7B6F-CE47-879C-9023C861A6AC}"/>
    <hyperlink ref="C68" r:id="rId409" display="https://whatstrending.com/25924-waffle-house-shooter-travis-reinking-thought-tay/" xr:uid="{05392D04-BE9C-554D-B80D-3782E475AD32}"/>
    <hyperlink ref="C69" r:id="rId410" xr:uid="{DAC71331-E81A-F44F-B33B-B0FBB5198CEB}"/>
    <hyperlink ref="C77" r:id="rId411" xr:uid="{5872CAF0-A5BA-3045-A51C-5E01D14862BB}"/>
    <hyperlink ref="C84" r:id="rId412" xr:uid="{E5A364A2-9189-F945-AF9B-3445D7934789}"/>
    <hyperlink ref="C89" r:id="rId413" xr:uid="{F449E2CC-60D8-004C-867B-B686289FFFE6}"/>
    <hyperlink ref="C18" r:id="rId414" xr:uid="{BC4633BB-94D3-4F41-8A06-3C0FB9F5716A}"/>
    <hyperlink ref="C37" r:id="rId415" xr:uid="{D3F89083-1DF7-834B-B59C-9B9D72CF9F72}"/>
    <hyperlink ref="C72" r:id="rId416" xr:uid="{E214EF34-117F-8E4C-BC68-31F8F56F061D}"/>
    <hyperlink ref="BO83" r:id="rId417" xr:uid="{3B1D24DA-2F39-274D-97EB-0EBCE0392DC8}"/>
    <hyperlink ref="CD5" r:id="rId418" display="https://www.google.com/url?sa=t&amp;rct=j&amp;q=&amp;esrc=s&amp;source=web&amp;cd=&amp;ved=2ahUKEwjBzNKJqfL7AhX6ATQIHaCyCvkQFnoECA8QAQ&amp;url=https%3A%2F%2Fcaseinfo.nvsupremecourt.us%2Fdocument%2Fview.do%3FcsNameID%3D62261%26csIID%3D62261%26deLinkID%3D840529%26onBaseDocumentNumber%3D21-36906&amp;usg=AOvVaw0e0NO_mxtDCML0cTZH6-_6" xr:uid="{A0CBE89A-AB30-6142-8DAC-0C34732C4EE2}"/>
    <hyperlink ref="C5" r:id="rId419" display="https://www.google.com/url?sa=t&amp;rct=j&amp;q=&amp;esrc=s&amp;source=web&amp;cd=&amp;ved=2ahUKEwjBzNKJqfL7AhX6ATQIHaCyCvkQFnoECA8QAQ&amp;url=https%3A%2F%2Fcaseinfo.nvsupremecourt.us%2Fdocument%2Fview.do%3FcsNameID%3D62261%26csIID%3D62261%26deLinkID%3D840529%26onBaseDocumentNumber%3D21-36906&amp;usg=AOvVaw0e0NO_mxtDCML0cTZH6-_6" xr:uid="{7A662F0E-EF22-9841-AD2B-28D1293AFE31}"/>
    <hyperlink ref="C26" r:id="rId420" xr:uid="{FB78845F-8DA9-B144-9236-B42369781C8B}"/>
    <hyperlink ref="C75" r:id="rId421" display="https://heavy.com/news/2019/06/dewayne-craddock-family-wife-parents/" xr:uid="{7BC045E8-970A-7A47-81C3-C7959A1CB681}"/>
    <hyperlink ref="C38" r:id="rId422" xr:uid="{708D383B-636B-BB47-83CF-FEF62BEF8AA8}"/>
    <hyperlink ref="C14" r:id="rId423" xr:uid="{2A9D8466-DE99-0747-8FAF-3AB51FB7CF9E}"/>
    <hyperlink ref="C92" r:id="rId424" xr:uid="{79CAEBD6-814C-8A4F-95BB-9A437FDAA403}"/>
    <hyperlink ref="BO92" r:id="rId425" display="https://abc7chicago.com/highland-park-shooting-parade-robert-crimo-father/12026458/" xr:uid="{50EAD4B9-DA9E-594E-AC7A-4F3473F8CCF7}"/>
    <hyperlink ref="CD94" r:id="rId426" display="https://www.courts.state.co.us/userfiles/file/Court_Probation/04th_Judicial_District/El_Paso/21CR3485/21CR3485%20-%20People%20v_%20Anderson%20Lee%20Aldrich_Redacted.pdf" xr:uid="{6B7C0FF6-F408-2145-AAB0-DFBB88981BDB}"/>
    <hyperlink ref="BJ94" r:id="rId427" xr:uid="{397BD4EA-A547-E645-A2CB-06DEDEB028DC}"/>
    <hyperlink ref="CG94" r:id="rId428" xr:uid="{A3845417-34EF-4B4B-A64F-C4F5B1A4C1D5}"/>
    <hyperlink ref="CB95" r:id="rId429" xr:uid="{F55B9CD3-5758-114F-91C7-C7DF65666DFB}"/>
    <hyperlink ref="BE97" r:id="rId430" display="https://www.cnn.com/2023/01/25/us/half-moon-bay-shooting-suspect-chunli-zhao-what-we-know/index.html" xr:uid="{5F6CC41E-F9D5-4E4F-8DDE-6A32F9A93488}"/>
    <hyperlink ref="BJ92" r:id="rId431" display="https://nypost.com/2022/12/16/robert-crimos-father-charged-for-helping-son-buy-firearms/" xr:uid="{78196E14-CA2B-1542-82D2-E528444023F8}"/>
    <hyperlink ref="CB98" r:id="rId432" xr:uid="{B3995DAD-638C-C545-B987-F8703C9BB975}"/>
    <hyperlink ref="AG68" r:id="rId433" xr:uid="{7B65A070-E0BD-F84A-9894-A5FD5D05B9B3}"/>
    <hyperlink ref="AG94" r:id="rId434" xr:uid="{AC47062B-CE81-0E4D-99B3-B39C200DBD34}"/>
    <hyperlink ref="AG98" r:id="rId435" xr:uid="{31DA1B7E-662C-A24C-8D3B-4A17278EE841}"/>
    <hyperlink ref="AG89" r:id="rId436" xr:uid="{68C30550-B48D-0146-B1F7-74D85F7AEAB2}"/>
    <hyperlink ref="AG81" r:id="rId437" xr:uid="{B2DDD600-03D2-5449-B27F-EE999C594F45}"/>
    <hyperlink ref="BM100" r:id="rId438" xr:uid="{CC5E23D6-D561-114B-8236-45817BF19D9B}"/>
    <hyperlink ref="BO100" r:id="rId439" xr:uid="{CB89FED1-5DC9-FC42-ABFA-8030CECEC234}"/>
    <hyperlink ref="C99" r:id="rId440" xr:uid="{01144C7B-64B6-844E-91D2-99D4FAA438FD}"/>
    <hyperlink ref="BO99" r:id="rId441" xr:uid="{63BB6E7F-90F2-5348-883F-63AC650248F1}"/>
    <hyperlink ref="C100" r:id="rId442" xr:uid="{4C5C3F93-C2D5-DE46-8419-F511019DC2FE}"/>
    <hyperlink ref="BE105" r:id="rId443" display="https://www.bbc.com/news/articles/c9wj0vyl8xko" xr:uid="{43E1BB1D-4EC6-1C47-800F-5EC0EDA283ED}"/>
    <hyperlink ref="BE104" r:id="rId444" display="https://abc7chicago.com/post/forest-park-cta-blue-line-shooting-what-know-suspect-rhanni-davis-criminal-history-goes-back-10-years/15264920/" xr:uid="{E0671E71-9B8C-9847-BF1F-A65B3AE1FF6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2022-06-07T18:31:50Z</dcterms:created>
  <dcterms:modified xsi:type="dcterms:W3CDTF">2024-12-21T01:19:28Z</dcterms:modified>
</cp:coreProperties>
</file>