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rujunwang/Desktop/2024 FBI Active Shooter Incidents/"/>
    </mc:Choice>
  </mc:AlternateContent>
  <xr:revisionPtr revIDLastSave="0" documentId="13_ncr:1_{F60B1066-52CF-A646-AB7C-8A11D3E878E6}" xr6:coauthVersionLast="47" xr6:coauthVersionMax="47" xr10:uidLastSave="{00000000-0000-0000-0000-000000000000}"/>
  <bookViews>
    <workbookView xWindow="-47760" yWindow="-21100" windowWidth="38400" windowHeight="21100" xr2:uid="{D6287C08-C0F5-3146-918B-CA010EA95A83}"/>
  </bookViews>
  <sheets>
    <sheet name="Tables" sheetId="10" r:id="rId1"/>
    <sheet name="Summary" sheetId="9" r:id="rId2"/>
    <sheet name="FBI active shooter incidents" sheetId="3" r:id="rId3"/>
    <sheet name="FBI Citizen Involvement" sheetId="8" r:id="rId4"/>
    <sheet name="Cases missed by FBI" sheetId="2" r:id="rId5"/>
    <sheet name="Likely MPS averted by armed" sheetId="4" r:id="rId6"/>
    <sheet name="SUS fired first" sheetId="5" r:id="rId7"/>
    <sheet name="SUS with gun, victim shot 1st" sheetId="7" r:id="rId8"/>
    <sheet name="SUS with gun, but didn't shoot" sheetId="6" r:id="rId9"/>
  </sheets>
  <definedNames>
    <definedName name="_xlnm._FilterDatabase" localSheetId="4" hidden="1">'Cases missed by FBI'!$A$1:$M$23</definedName>
    <definedName name="_xlnm._FilterDatabase" localSheetId="2" hidden="1">'FBI active shooter incidents'!$A$1:$X$25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L14" i="10" l="1"/>
  <c r="Y13" i="9"/>
  <c r="P13" i="9" s="1"/>
  <c r="W14" i="9"/>
  <c r="V14" i="9"/>
  <c r="AA13" i="9"/>
  <c r="Z10" i="9"/>
  <c r="Z11" i="9"/>
  <c r="Q11" i="9" s="1"/>
  <c r="Q13" i="9"/>
  <c r="N11" i="9"/>
  <c r="O13" i="9"/>
  <c r="N13" i="9"/>
  <c r="K13" i="9"/>
  <c r="J13" i="9"/>
  <c r="V17" i="9"/>
  <c r="V16" i="9"/>
  <c r="J10" i="10"/>
  <c r="J13" i="10"/>
  <c r="F44" i="10" l="1"/>
  <c r="F34" i="10"/>
  <c r="F38" i="10"/>
  <c r="F37" i="10"/>
  <c r="E28" i="10"/>
  <c r="E29" i="10"/>
  <c r="E30" i="10"/>
  <c r="D30" i="10"/>
  <c r="D29" i="10"/>
  <c r="D28" i="10"/>
  <c r="D27" i="10"/>
  <c r="D26" i="10"/>
  <c r="D25" i="10"/>
  <c r="D24" i="10"/>
  <c r="D23" i="10"/>
  <c r="D22" i="10"/>
  <c r="D21" i="10"/>
  <c r="D20" i="10"/>
  <c r="E27" i="10"/>
  <c r="E25" i="10"/>
  <c r="E24" i="10"/>
  <c r="E23" i="10"/>
  <c r="W16" i="9"/>
  <c r="W17" i="9"/>
  <c r="M26" i="9"/>
  <c r="M17" i="9"/>
  <c r="L17" i="9"/>
  <c r="M16" i="9"/>
  <c r="L16" i="9"/>
  <c r="W26" i="9"/>
  <c r="V26" i="9"/>
  <c r="L26" i="9"/>
  <c r="W25" i="9"/>
  <c r="V25" i="9"/>
  <c r="M25" i="9"/>
  <c r="L25" i="9"/>
  <c r="W24" i="9"/>
  <c r="V24" i="9"/>
  <c r="M24" i="9"/>
  <c r="L24" i="9"/>
  <c r="W23" i="9"/>
  <c r="V23" i="9"/>
  <c r="M23" i="9"/>
  <c r="L23" i="9"/>
  <c r="W22" i="9"/>
  <c r="V22" i="9"/>
  <c r="M22" i="9"/>
  <c r="L22" i="9"/>
  <c r="W21" i="9"/>
  <c r="V21" i="9"/>
  <c r="M21" i="9"/>
  <c r="L21" i="9"/>
  <c r="W20" i="9"/>
  <c r="V20" i="9"/>
  <c r="M20" i="9"/>
  <c r="L20" i="9"/>
  <c r="W19" i="9"/>
  <c r="V19" i="9"/>
  <c r="M19" i="9"/>
  <c r="L19" i="9"/>
  <c r="W18" i="9"/>
  <c r="V18" i="9"/>
  <c r="M18" i="9"/>
  <c r="L18" i="9"/>
  <c r="K14" i="10"/>
  <c r="I14" i="10"/>
  <c r="H14" i="10"/>
  <c r="G14" i="10"/>
  <c r="F14" i="10"/>
  <c r="E14" i="10"/>
  <c r="D14" i="10"/>
  <c r="C14" i="10"/>
  <c r="B14" i="10"/>
  <c r="K13" i="10"/>
  <c r="L13" i="10"/>
  <c r="F43" i="10"/>
  <c r="F42" i="10"/>
  <c r="F41" i="10"/>
  <c r="F40" i="10"/>
  <c r="F39" i="10"/>
  <c r="F36" i="10"/>
  <c r="F35" i="10"/>
  <c r="B35" i="10"/>
  <c r="B36" i="10" s="1"/>
  <c r="B37" i="10" s="1"/>
  <c r="B38" i="10" s="1"/>
  <c r="B39" i="10" s="1"/>
  <c r="B40" i="10" s="1"/>
  <c r="B41" i="10" s="1"/>
  <c r="B42" i="10" s="1"/>
  <c r="E26" i="10"/>
  <c r="E22" i="10"/>
  <c r="E21" i="10"/>
  <c r="E20" i="10"/>
  <c r="K12" i="10"/>
  <c r="J12" i="10"/>
  <c r="L12" i="10" s="1"/>
  <c r="K11" i="10"/>
  <c r="J11" i="10"/>
  <c r="K10" i="10"/>
  <c r="L10" i="10"/>
  <c r="K9" i="10"/>
  <c r="J9" i="10"/>
  <c r="K8" i="10"/>
  <c r="J8" i="10"/>
  <c r="L8" i="10" s="1"/>
  <c r="K7" i="10"/>
  <c r="J7" i="10"/>
  <c r="K6" i="10"/>
  <c r="J6" i="10"/>
  <c r="L6" i="10" s="1"/>
  <c r="K5" i="10"/>
  <c r="J5" i="10"/>
  <c r="L5" i="10" s="1"/>
  <c r="K4" i="10"/>
  <c r="J4" i="10"/>
  <c r="L4" i="10" s="1"/>
  <c r="K3" i="10"/>
  <c r="J3" i="10"/>
  <c r="AA14" i="9"/>
  <c r="AA11" i="9"/>
  <c r="AA12" i="9"/>
  <c r="J14" i="10" l="1"/>
  <c r="L11" i="10"/>
  <c r="L7" i="10"/>
  <c r="L9" i="10"/>
  <c r="L3" i="10"/>
  <c r="Q8" i="9" l="1"/>
  <c r="Q9" i="9"/>
  <c r="Q10" i="9"/>
  <c r="Q3" i="9"/>
  <c r="P8" i="9"/>
  <c r="AA10" i="9"/>
  <c r="AA9" i="9"/>
  <c r="AA8" i="9"/>
  <c r="AA7" i="9"/>
  <c r="AA6" i="9"/>
  <c r="AA5" i="9"/>
  <c r="AA4" i="9"/>
  <c r="Z13" i="9"/>
  <c r="Z12" i="9"/>
  <c r="Q12" i="9" s="1"/>
  <c r="Z9" i="9"/>
  <c r="Z8" i="9"/>
  <c r="Z7" i="9"/>
  <c r="Q7" i="9" s="1"/>
  <c r="Z6" i="9"/>
  <c r="Q6" i="9" s="1"/>
  <c r="Z5" i="9"/>
  <c r="Q5" i="9" s="1"/>
  <c r="Z4" i="9"/>
  <c r="Q4" i="9" s="1"/>
  <c r="AA3" i="9"/>
  <c r="Z3" i="9"/>
  <c r="Z14" i="9" s="1"/>
  <c r="Y11" i="9"/>
  <c r="P11" i="9" s="1"/>
  <c r="Y8" i="9"/>
  <c r="M14" i="9"/>
  <c r="L14" i="9"/>
  <c r="I14" i="9"/>
  <c r="H14" i="9"/>
  <c r="J26" i="9"/>
  <c r="G14" i="9"/>
  <c r="F14" i="9"/>
  <c r="E14" i="9"/>
  <c r="D14" i="9"/>
  <c r="C14" i="9"/>
  <c r="B14" i="9"/>
  <c r="O14" i="9"/>
  <c r="O12" i="9"/>
  <c r="K12" i="9"/>
  <c r="J12" i="9"/>
  <c r="O11" i="9"/>
  <c r="K11" i="9"/>
  <c r="K24" i="9" s="1"/>
  <c r="J11" i="9"/>
  <c r="O10" i="9"/>
  <c r="K10" i="9"/>
  <c r="K23" i="9" s="1"/>
  <c r="J10" i="9"/>
  <c r="J23" i="9" s="1"/>
  <c r="O9" i="9"/>
  <c r="K9" i="9"/>
  <c r="K22" i="9" s="1"/>
  <c r="J9" i="9"/>
  <c r="J22" i="9" s="1"/>
  <c r="O8" i="9"/>
  <c r="K8" i="9"/>
  <c r="J8" i="9"/>
  <c r="O7" i="9"/>
  <c r="K7" i="9"/>
  <c r="J7" i="9"/>
  <c r="O6" i="9"/>
  <c r="K6" i="9"/>
  <c r="J6" i="9"/>
  <c r="O5" i="9"/>
  <c r="K5" i="9"/>
  <c r="J5" i="9"/>
  <c r="Y5" i="9" s="1"/>
  <c r="P5" i="9" s="1"/>
  <c r="O4" i="9"/>
  <c r="K4" i="9"/>
  <c r="J4" i="9"/>
  <c r="O3" i="9"/>
  <c r="K3" i="9"/>
  <c r="J3" i="9"/>
  <c r="Y7" i="9" l="1"/>
  <c r="P7" i="9" s="1"/>
  <c r="J17" i="9"/>
  <c r="K17" i="9"/>
  <c r="Y9" i="9"/>
  <c r="P9" i="9" s="1"/>
  <c r="Y10" i="9"/>
  <c r="P10" i="9" s="1"/>
  <c r="K18" i="9"/>
  <c r="Y12" i="9"/>
  <c r="P12" i="9" s="1"/>
  <c r="J20" i="9"/>
  <c r="K20" i="9"/>
  <c r="J16" i="9"/>
  <c r="Y4" i="9"/>
  <c r="P4" i="9" s="1"/>
  <c r="N5" i="9"/>
  <c r="J18" i="9"/>
  <c r="J14" i="9"/>
  <c r="N14" i="9" s="1"/>
  <c r="J24" i="9"/>
  <c r="J19" i="9"/>
  <c r="K19" i="9"/>
  <c r="K14" i="9"/>
  <c r="K26" i="9"/>
  <c r="J25" i="9"/>
  <c r="K25" i="9"/>
  <c r="Y3" i="9"/>
  <c r="J21" i="9"/>
  <c r="K21" i="9"/>
  <c r="K16" i="9"/>
  <c r="Y6" i="9"/>
  <c r="P6" i="9" s="1"/>
  <c r="N9" i="9"/>
  <c r="N4" i="9"/>
  <c r="N6" i="9"/>
  <c r="Q14" i="9"/>
  <c r="N8" i="9"/>
  <c r="N10" i="9"/>
  <c r="N3" i="9"/>
  <c r="N12" i="9"/>
  <c r="N7" i="9"/>
  <c r="Y14" i="9" l="1"/>
  <c r="P14" i="9" s="1"/>
  <c r="P3" i="9"/>
</calcChain>
</file>

<file path=xl/sharedStrings.xml><?xml version="1.0" encoding="utf-8"?>
<sst xmlns="http://schemas.openxmlformats.org/spreadsheetml/2006/main" count="872" uniqueCount="454">
  <si>
    <t>Category</t>
  </si>
  <si>
    <t>Date</t>
  </si>
  <si>
    <t>State</t>
  </si>
  <si>
    <t>City</t>
  </si>
  <si>
    <t>Summary</t>
  </si>
  <si>
    <t>Note (i.e. The civilian who stopped the attack 1-accidentally shot a bystander; 2-got in the way of police; 3-had the gun taken away from them; 4-is themselves shot and wounded; 5-is themselves shot and killed; etc.)</t>
  </si>
  <si>
    <t>gun free zone</t>
  </si>
  <si>
    <t>gun free zone note</t>
  </si>
  <si>
    <t>Quote</t>
  </si>
  <si>
    <t>Location</t>
  </si>
  <si>
    <t>News Source</t>
  </si>
  <si>
    <t>Suspect with gun fired first</t>
  </si>
  <si>
    <t>Pennsylvania</t>
  </si>
  <si>
    <t>Philadelphia</t>
  </si>
  <si>
    <t xml:space="preserve">Two gunmen came from the area of the Schuylkill River Trail shooting toward the basketball court during a basketball game, striking the 17-year-old victim once in the left arm. Someone returned fire from the court. At the time of the shooting, a children’s Valentine’s Day event was being held at Markward Recreation Center on park grounds. </t>
  </si>
  <si>
    <t>Loaded Firearms are prohibited on the trail. Firearms may not be discharged from or across the trail or parking lots. (https://schuylkillriver.org/wp-content/uploads/2023/06/SRT-RULES.pdf)</t>
  </si>
  <si>
    <t>According to witnesses, two men entered the park through the Schuylkill River Trail and began shooting toward the basketball court, striking the 17-year-old victim once in the left arm. The victim was transported by police to Jefferson University Hospital, where he remains in recovery.
At the time of the shooting, a children’s Valentine’s Day event was being held at Markward Recreation Center on park grounds. Several children were in attendance at the event, as well as three rec center employees…
Witnesses stated that gunfire was returned from the basketball court; it is unknown whether the victim or another individual returned fire. Police recovered four firearms from the scene…</t>
  </si>
  <si>
    <t>at Schuylkill River Park basketball courts</t>
  </si>
  <si>
    <t>James Young and David Aragon, “Feb 9 Schuylkill River Park Shooting Unfolded Near Children’s Valentine’s Event,” The Fitler Focus, February 19, 2024.</t>
  </si>
  <si>
    <t>https://www.nbcphiladelphia.com/news/local/teen-shot-at-recreation-center-in-center-city/3772528/</t>
  </si>
  <si>
    <t>Pittsburgh</t>
  </si>
  <si>
    <t>Akil Raheem Tennyson, 31, was thrown out of the 703 Social Club in Pittsburgh’s Marshall-Shadeland neighborhood at about 2 a.m. Saturday because he was fighting with another man, according to a criminal complaint.
Shortly after leaving the Brighton Road establishment, Tennyson returned to the street outside the bar and opened fire, shooting at Warren Thompson, another bar patron, at least 15 times, police say.
As Tennyson fled down Brighton Road, a witness fired a shot in Tennyson’s direction, according to the complaint…
Pittsburgh police charged Tennyson on Saturday with criminal homicide, two counts each of aggravated assault and recklessly endangering another person, and firearms charges, court records show…</t>
  </si>
  <si>
    <t>outside the bar</t>
  </si>
  <si>
    <t>Justin Vellucci, “1 man charged, another dead in Marshall-Shadeland bar shooting,” Downtown Pittsburgh News, February 28, 2024.</t>
  </si>
  <si>
    <t>https://www.wtae.com/article/man-killed-three-others-hurt-in-shooting-at-marshall-shadeland-bar/46941029</t>
  </si>
  <si>
    <t>Suspect with gun, but didn't shoot</t>
  </si>
  <si>
    <t>Arizona</t>
  </si>
  <si>
    <t>Tucson</t>
  </si>
  <si>
    <t>The suspect and his suspected accomplice approached another group of three men, physically assaulted and threatened them with a gun. After chasing the three men into an alley, one of the victims shot and killed the suspect.</t>
  </si>
  <si>
    <t>On Saturday night just before 11:00 p.m., officers responded to the 3300 block of N. Oracle Rd. after gunshots were heard in the area…
Detectives learned in their investigation that the two men who flagged down police were with another acquaintance in a nearby parking lot when Alvarado and another man came up and physically assaulted the three, police said.
Alvarado showed a firearm and the three attempted to run away, but Alvarado and the other suspect chased them to the alley. Alvarado “began to assault one of the males, at which point one of the three victims discharged his firearm, striking Alvarado,” the police news release said. The other suspect who was with Alvarado has not been caught, police said. Police did not release any of their names…</t>
  </si>
  <si>
    <t>in the parking lot; in an alley</t>
  </si>
  <si>
    <t>Sarika Sood, “Authorities investigating homicide in midtown Tucson,” KVOA.com, March 4, 2024.</t>
  </si>
  <si>
    <t>Kelly Presnell, “Armed man shot to death by victim he assaulted, Tucson police say,” Arizona Daily Star, April 6, 2024.</t>
  </si>
  <si>
    <t>https://www.kgun9.com/news/community-inspired-journalism/northside-news/tucson-police-looking-for-man-involved-in-deadly-shooting-on-northside</t>
  </si>
  <si>
    <t>North Carolina</t>
  </si>
  <si>
    <t>Thomasville</t>
  </si>
  <si>
    <t>The suspect initiated the shooting toward a group of men in the roadway. As the others at the scene returned gunfire, the suspect was struck and killed.</t>
  </si>
  <si>
    <t>At 5:58 p.m. on March 23, police responded to multiple reports of a shooting on Hunter Street in Thomasville. At the scene, officers found Bobby Brown, 35, of Greensboro, dead on the 40 block…
Evidence reportedly shows that Bobby Brown “initiated the shooting” at a group of men in the road. As the others at the scene returned gunfire, Bobby Brown was struck and killed…</t>
  </si>
  <si>
    <t>in the road</t>
  </si>
  <si>
    <t>Justyn Melrose, “Man killed in Thomasville shooting had ‘initiated the shooting,’ police say,” FOX 8, April 17, 2024.</t>
  </si>
  <si>
    <t>https://www.wfmynews2.com/article/news/crime/high-point-man-arrested-in-connection-to-hunter-street-shooting-that-left-person-dead-police-say/83-e326acd2-c4ef-4822-89cb-17b5688833e8</t>
  </si>
  <si>
    <t>Virginia</t>
  </si>
  <si>
    <t>Hampton</t>
  </si>
  <si>
    <t>The unknown suspect(s) began firing towards the victim near the intersection of Jordan Drive and Roxbury Terrace. The victim subsequently returned fire and was injured during the exchange of gunfire.</t>
  </si>
  <si>
    <t>Police responded to an area near the intersection of Jordan Drive and Roxbury Terrace following a report of shots fired at 2:03 p.m. While the officers were there, another call came in referencing a gunshot victim showing up to a hospital, police said in a news release.
The victim was a man from Newport News who had life-threatening injuries. Investigators believe he was in the area identified by the original 911 caller when someone began firing at him, police said, and the man then returned fire.
No one else was injured in the shooting. Police have not shared any further information about the shooter.</t>
  </si>
  <si>
    <t>near the intersection of Jordan Drive and Roxbury Terrace</t>
  </si>
  <si>
    <t>Gavin Stone, “Man seriously injured in Hampton shooting,” The Virginian-Pilot, April 12, 2024.</t>
  </si>
  <si>
    <t>https://www.wtkr.com/news/in-the-community/hampton/hampton-pd-need-info-on-shooting-near-jordan-dr-after-victim-walks-into-sentara-careplex</t>
  </si>
  <si>
    <t>https://hamptonvapolice.org/shooting-investigation-jordan-drive-and-roxbury-terrace-dbed24237be8</t>
  </si>
  <si>
    <t>Louisiana</t>
  </si>
  <si>
    <t>Baton Rouge</t>
  </si>
  <si>
    <t>The suspect had approached several subjects who were together in the parking lot of an Airline Highway motel, when he produced a handgun and began firing at them. One of the subjects then retrieved a handgun and immediately returned fire towards the suspect, striking him.</t>
  </si>
  <si>
    <t>A Monday shooting that left two dead in the parking lot of an Airline Highway motel was determined to be justified, a Baton Rouge police spokesman said Tuesday afternoon.
The shooting happened shortly before 8:15 p.m. outside the Fountain Motel at 9201 Airline Highway. According to a news release, Michael Beverly, 28, approached several people in the parking lot and began shooting at them with a handgun. One person retrieved a handgun and fired back at Beverly, who died at the scene from gunshot wounds.
Another man who has not been publicly identified was also killed in the crossfire. It is unclear who fired the shot that killed him, police said.
The person who returned fire at Beverly was uninjured and waited at the scene for police to arrive…</t>
  </si>
  <si>
    <t>in the parking lot of an Airline Highway motel</t>
  </si>
  <si>
    <t>Gabby Jimenez, “Airline Highway motel shooting that left 2 people dead was justified, Baton Rouge police say,” The Advocate, April 16, 2024.</t>
  </si>
  <si>
    <t>https://www.wafb.com/2024/04/16/brpd-double-shooting-leaves-2-men-dead-baton-rouge-motel-ruled-justifiable-homicide/</t>
  </si>
  <si>
    <t>https://www.brla.gov/DocumentCenter/View/19206/04-16-24-Update-Shooring-on-Airline-Hwy</t>
  </si>
  <si>
    <t>Illinois</t>
  </si>
  <si>
    <t>Chicago</t>
  </si>
  <si>
    <t>A CCL holder was sitting on a curb with another person outside a Greyhound bus station downtown when someone in a dark-colored sedan fired shots. The man took out a handgun and returned fire.</t>
  </si>
  <si>
    <t>A 35-year-old man who is a CCL holder was sitting on a curb with another person in the 500-block of South Jefferson Street at about 2:42 a.m. when police said someone in a dark-colored sedan fired shots.
The man, who is a CCL holder, took out a handgun and returned fire, police said.
No one was injured and no one is in custody, police said.</t>
  </si>
  <si>
    <t>outside a Greyhound bus station</t>
  </si>
  <si>
    <t>ABC7 Chicago Digital Team, “CCL holder involved in shootout outside downtown Greyhound bus station, Chicago police say,” ABC7 Chicago, April 15, 2024.</t>
  </si>
  <si>
    <t>Florida</t>
  </si>
  <si>
    <t>Orange City</t>
  </si>
  <si>
    <t>The suspect was out shouting when his neighbor left his camper to go to the gym. The suspect quickly counted down from three and fired. The victim, who was shot in the shoulder, was armed with a handgun and fired back several times.</t>
  </si>
  <si>
    <t>Forty-two-year-old John David Wilson of Orange City is charged with attempted murder in an early morning shooting that left his neighbor hurt. The shooting happened at the Luna Sands RV Resort in Orange City…
Volusia County deputies say that, around 4:30 a.m. on Wednesday, John Wilson was out shouting when his neighbor left his camper to go to the gym…
The report says John Wilson responded that he was going to count down from three, and if the victim didn’t go back inside, he’d shoot. Then he quickly counted down from three and fired…
Deputies say the victim, who was shot in the shoulder, was armed with a handgun and fired back several times. John Wilson was not hit…</t>
  </si>
  <si>
    <t>at Luna Sands RV Resort</t>
  </si>
  <si>
    <t>Gail Paschall-Brown, “Father says son accused of shooting neighbor in Orange City needed mental health support,” WESH 2 Orlando, May 1, 2024.</t>
  </si>
  <si>
    <t>https://www.volusiasheriff.gov/news/volusia-county-sheriff/orange-city-man-charged-with-attempted-murder-in-shooting-at-rv-park.stml</t>
  </si>
  <si>
    <t>https://www.wesh.com/article/orange-city-shooting-mental-health-awareness/60664527</t>
  </si>
  <si>
    <t>Tennessee</t>
  </si>
  <si>
    <t>Nashville</t>
  </si>
  <si>
    <t>Sean Aring, 41, was charged with reckless endangerment with a deadly weapon. Police said Aring was the suspect who yelled at volunteer workers on Our Lady of Guadalupe Catholic Church property off Nolensville Pike before firing a shot in their parking lot.
The volunteers were helping direct traffic for evening mass at the church when they saw Aring walking his dog on Sunrise Avenue toward Nolensville Pike. The volunteers told police that as he walked by, he yelled obscenities at them.
While still in the roadway, Aring allegedly removed a holstered pistol. Aring man fired a shot into the ground, police said. In response, one of the volunteers pulled out his gun and shot a round into the pavement, causing the Aring to run away, police said…</t>
  </si>
  <si>
    <t>in the roadway near the church</t>
  </si>
  <si>
    <t>Daniel Smithson, “Man who fired shot near Nashville church volunteers arrested,” WSMV 4, May 27, 2024.</t>
  </si>
  <si>
    <t>Farrell</t>
  </si>
  <si>
    <t>A Farrell patrolman approached a driver sitting in the parking lot. The suspect suddenly pulled the gun out and aimed at the officer who pulled his own weapon and fired but stumbled and fell to the ground as he was backing up. The suspect then got out of his car and was walking toward the officer when a third person, carrying a handgun of his own, came on the scene to the aid of the officer and shot the suspect.</t>
  </si>
  <si>
    <t>A “good guy with a gun” reportedly came to the aid of a Farrell police officer during a shootout early Friday morning.
“He had a valid concealed-carry permit, he had a gun,” Mercer County District Attorney Peter C. Acker said. “He went to where the police officer was and fired on the suspect.”
State police and county district attorney’s office detectives are continuing to investigate the incident, which took place about 12:30 a.m. Friday outside a convenience store along Indiana Avenue in Farrell…
Acker said the 49-year-old did not cooperate with police and refused to disarm. Instead, the man began shooting and the police officer returned fire along with the bystander…</t>
  </si>
  <si>
    <t>in the parking lot of the Luxx convenience store</t>
  </si>
  <si>
    <t>Eric Poole, “UPDATE: DA: Bystander assisted police officer during shootout,” The Herald, May 27, 2024.</t>
  </si>
  <si>
    <t>https://www.wkbn.com/news/local-news/farrell-news/swat-police-respond-to-local-convenience-store/</t>
  </si>
  <si>
    <t>Likely mass public shooting</t>
  </si>
  <si>
    <t>Statesville</t>
  </si>
  <si>
    <t>The suspect had become angry with his neighbors for playing music and setting off fireworks and decided to fire shots at the group of people that were outside the home. One person returned fire, but no one was seriously injured.</t>
  </si>
  <si>
    <t>The shooting happened along Little Valley Lane near Massey Deal Road in Statesville…
After speaking with neighbors and witnesses, authorities determined Lemons “became angry with his neighbors for playing music and setting off fireworks.” Because of this, reports stated Lemons began firing shots at the group of people outside the home.
Deputies said one victim tried to talk to Lemons to de-escalate the situation; however, Lemons pointed the gun at that person and continued firing.
Authorities advised another person returned fire but that nobody was seriously hurt during the situation.</t>
  </si>
  <si>
    <t>along Little Valley Lane</t>
  </si>
  <si>
    <t>WBTV Web Staff, “Iredell Sheriff: Man arrested after firing shots at neighbors for playing music, setting off fireworks,” WBTV, May 29, 2024.</t>
  </si>
  <si>
    <t>Suspect with gun, victim shot 1st</t>
  </si>
  <si>
    <t>Nevada</t>
  </si>
  <si>
    <t>Henderson</t>
  </si>
  <si>
    <t>The suspect was holding a gun as he walked up to a vehicle in a confrontational manner. A person in the vehicle shot the suspect, who then fired multiple rounds as the vehicle drove away.</t>
  </si>
  <si>
    <t>Wednesday’s deadly shooting in a Henderson shopping center parking lot is being investigated as a possible case of self-defense, according to police.
The shooting was reported around 1:30 p.m. outside the Walmart at the corner of Sunset Road and Marks Street, just north of Warm Springs Road.
In a news release issued Thursday, Henderson Police said they believe a 38-year-old man “approached a vehicle with a firearm in his hand in a confrontational” manner.
A man inside the car also had a gun and shot the 38-year-old man. After he was shot, the 38-year-old man fired multiple rounds as the other man’s car drove away…
“Detectives are investigating this homicide as possibly being self-defense and no arrests were made,” Henderson Police said…</t>
  </si>
  <si>
    <t>in a shopping center parking lot</t>
  </si>
  <si>
    <t>News 3 Staff, “Police: Deadly shooting in Henderson parking lot was possibly self-defense,” News 3 LV, June 13, 2024.</t>
  </si>
  <si>
    <t>https://www.reviewjournal.com/crime/homicides/man-killed-near-henderson-walmart-identified-3070336/</t>
  </si>
  <si>
    <t>Jacksonville</t>
  </si>
  <si>
    <t>The suspect was involved in a dispute with a group of three individuals in a strip mall parking lot. During the altercation, the suspect allegedly discharged a shotgun at the group. In response, one of the individuals in the group returned fire in self-defense, hitting the suspect in the face.</t>
  </si>
  <si>
    <t>A man the Jacksonville Sheriff’s Office says fired into a crowd of three people early morning Sunday was shot in the face and is recovering.
Around 3 a.m., officers responded to a shooting at 10000 Atlantic Blvd. A man in his 40s was taken to a local hospital with non-life-threatening injuries, suffering a gunshot to the face.
The person suffering a gunshot wound is potentially the suspect, JSO said of its investigation. The suspect and a group of three people were in a dispute and the suspect he discharged a shotgun at the group.
The agency said one person in the group fired at the suspect “in an act of self-defense.” The victims are being cooperative, police said…</t>
  </si>
  <si>
    <t>in a strip mall parking lot</t>
  </si>
  <si>
    <t>Nick Blank, “Police say potential suspect fired at group with shotgun, later shot in the face on Atlantic Boulevard,” FIRST COAST NEWS, June 23, 2024.</t>
  </si>
  <si>
    <t>https://www.actionnewsjax.com/news/local/jso-possible-suspect-shot-face-during-southside-strip-mall-parking-lot-dispute/CO7ASKMIEVAOTDYAQBESQELRQ4/</t>
  </si>
  <si>
    <t>Texas</t>
  </si>
  <si>
    <t>Houston</t>
  </si>
  <si>
    <t>A group of individuals were hanging out in front of the store when a small grey sedan drove up and shot multiple rounds towards to group. The victim was shot in the leg before returned fire on the sedan.</t>
  </si>
  <si>
    <t>Houston Police Department (HPD) Precinct 6 officers responded to reports of a drive by shooting at a corner store location at 3301 Greens St. According to reports, a group of individuals were hanging out in front of the store around 10:54 p.m. when a small grey sedan drove up and shot multiple rounds towards to group.
A male in his mid 20s was shot in the leg before returned fire on the sedan. An HPD officer in route to a separate call, thought he heard fireworks when he saw a group of people running away from the scene. The officer gave medical aid to the shot male…</t>
  </si>
  <si>
    <t>in front of a corner store</t>
  </si>
  <si>
    <t>Todd Travon Rogers, “Two shot in Greens Street drive by, over 40 shell casings found at scene,” CW 39 Houston, June 27, 2024.</t>
  </si>
  <si>
    <t>The suspect became upset over a food order and argued with employees. After leaving, he allegedly returned with a gun, confronted employees as they left, and shot first. The other person fired back.</t>
  </si>
  <si>
    <t>BRPD was called around 4:40 p.m. to the KFC/Taco Bell in the 100 block of Lobdell Boulevard…
Officers determined that three people had been shot at and one of them sustained a graze wound…
As the investigation unfolded, BRPD learned that Taylor came back to the store “upset about his order that he had placed about three hours prior, saying there was hair in his food,” according to the affidavit…
According to the affidavit, Taylor became hostile and disrespectful towards the worker…
Taylor said, “I’ll be outside for y’all” and left the store. He did not get a refund or a new meal and drove away.
Those two employees said they later saw the same vehicle “parked at the school behind the Taco Bell and it appeared to be waiting for them,” according to the affidavit…
BRPD said a vehicle entered the parking lot and Taylor got out with a gun while the others were getting into their vehicles.
The person who arrived to pick up the one employee yelled at Taylor. BRPD said Taylor shot first, and the other fired back…
BRPD said Taylor was booked into the East Baton Rouge Parish Prison.</t>
  </si>
  <si>
    <t>in the parking lot</t>
  </si>
  <si>
    <t>Michael Scheidt, “Man charged in shooting, told Baton Rouge fast-food workers there was hair in his meal,” brproud.com, July 2, 2024.</t>
  </si>
  <si>
    <t>West Virginia</t>
  </si>
  <si>
    <t>Martinsburg</t>
  </si>
  <si>
    <t>When the godmother realized a man who had confronted her godson in the parking lot of her apartment complex was pulling a gun on him, she knew her godson and the other children who had come outside with him were in danger. She grabbed her firearm and intervened intending to get the shooter to leave. The police credited the godmother with preventing loss of life or injury in the shooting incident.</t>
  </si>
  <si>
    <t>A godmother with a gun may have prevented injury or loss of life during a recent shooting in Martinsburg…
At around 7:10 p.m., BCSD received a call for shots fired at the Berkeley Gardens apartment complex off of US Route 11 North in Berkeley County.
The caller told police someone was shooting in the area and hit the windshield of her vehicle. Police said that there were more calls from people who said that there was gunfire, and BCSD said that there was a “loud disturbance” in the background…
The gunfire reportedly broke out after a physical altercation between two men. Investigators processing the scene found 18 9mm shell casings along with several bullet fragments. There were no injuries, according to Chief Burnett, who credited a godmother with preventing more serious damages.
“There was a lady there.  She heard the shots being fired, and one of the, I think it was her godchild, was involved in it somehow,” Burnett said.  “She came downstairs with a .380 and she fired some rounds back at them, which stopped this melee of firepower and they actually took off.  So she may have stopped all of that.”…</t>
  </si>
  <si>
    <t>in the parking lot of the Berkeley Gardens Apartments</t>
  </si>
  <si>
    <t>Marsha Chwalik, “Godmother with gun may have saved the day in Martinsburg shooting,” Metro News-The Voice of West Virginia, July 2, 2024.</t>
  </si>
  <si>
    <t>Jenny Gable, “Man arrested in connection to shooting that left cars, apartments damaged in Berkeley County,” DC News Now, July 2, 2024.</t>
  </si>
  <si>
    <t>Indiana</t>
  </si>
  <si>
    <t>Indianapolis</t>
  </si>
  <si>
    <t>The suspect was standing at his front door firing the first shot into a crowd of people next door because they were setting off fireworks. Those neighbors shot back, shattering the glass on the suspect’s front door. The suspect then went inside and allegedly continued to shoot out of a side window as his neighbors returned fire. A woman is dead and three others were injured in the shooting.</t>
  </si>
  <si>
    <t>One woman is dead and three others wounded following a shootout between neighbors on Indy’s near northwest side.
Just before 9:30 p.m. Thursday, a Fourth of July celebration led to a dispute between neighbors that erupted into gunfire.
Cell phone video shared by a neighbor clearly shows a man standing at his front door firing the first shot into a crowd of people next door.
Those victims then returned fire, leading to a shootout that left one woman dead…
The neighbor who fired the first shot was hospitalized and faces possible criminal charges…</t>
  </si>
  <si>
    <t>in the neighborhood near Lafayette Road and Kessler Boulevard</t>
  </si>
  <si>
    <t>Jesse Wells, “Dispute over fireworks leads to shootout between neighbors that left 1 dead and 3 wounded,” FOX 59, July 5, 2024.</t>
  </si>
  <si>
    <t>Kansas</t>
  </si>
  <si>
    <t>Topeka</t>
  </si>
  <si>
    <t>The suspect entered a local business in the area that was closed. When the suspect was told it was closed, they allegedly pulled out a weapon and began to threaten the staff, but the staff ended up shooting the suspect who then fled the area.</t>
  </si>
  <si>
    <t>Rosie Nichols with the City of Topeka told 27 News in a written statement officers with the Topeka Police Department (TPD) were called just after 11 p.m. on July 10 to a shooting in the 200 block of NW Independence Avenue. Law enforcement was told an individual entered a local business after it had closed for the day.
The individual allegedly pulled out a weapon and began threatening staff. This prompted staff to shoot the individual who then fled the area, eventually arriving at a local hospital…</t>
  </si>
  <si>
    <t>in a local business</t>
  </si>
  <si>
    <t>Matthew Self, “Staff at north Topeka business shoot individual in response to alleged threats: TPD,” KSNT, July 11, 2024.</t>
  </si>
  <si>
    <t>The victim was inside the business when the suspect entered and allegedly pulled out a gun and opened fire. Amid the altercation, a separate individual also pulled out a gun and opened fire on the suspect, striking him in the thigh and back.</t>
  </si>
  <si>
    <t>Felony charges have been filed against a Chicago man accused of opening fire on another man inside of an Englewood business on Saturday afternoon…
Chicago police said the shooting unfolded just before 4:30 p.m. on Saturday inside a business in the 7300 block of South Halsted Street.
According to police, the victim was inside the business when Cameron entered and allegedly pulled out a gun and opened fire.
Amid the altercation, officers said a separate individual also pulled out a gun and opened fire on Cameron, striking him in the thigh and back…</t>
  </si>
  <si>
    <t>inside of an Englewood business</t>
  </si>
  <si>
    <t>Gabriel Castillo, “Man accused in shooting inside Englewood business facing attempted murder charge,” WGN TV, August 13, 2024.</t>
  </si>
  <si>
    <t>Muncie</t>
  </si>
  <si>
    <t>The suspect approached a group of people, waved a gun, and threatened to kill everyone before opening fire. Two witnesses retrieved firearms from their vehicles and shot back, wounding the assailant.</t>
  </si>
  <si>
    <t>A Muncie resident was arrested Friday evening after he allegedly opened fire at a group of people, shooting one in the shoulder.
Antone Lamonte Harris Sr., 49, was being held in the Delaware County Jail on Saturday under a $20,000 bond, preliminarily charged with criminal recklessness with a deadly weapon, unlawful possession of a firearm by a serious violent felon and pointing a firearm.
According to an affidavit, city police early Friday evening responded to a report of gunfire in the 600 block of North Dr. Martin Luther King Jr. Boulevard.
Witnesses said a man — later identified as Harris — “started the altercation by waving the gun around shouting at people.”
Two of the witnesses — who said Harris, with whom they were not acquainted, pointed a gun at them and “made threats to kill everyone” — told police they retrieved firearms from their vehicles after Harris began shooting his gun, and returned fire…</t>
  </si>
  <si>
    <t>in the 600 block of North Dr. Martin Luther King Jr. Boulevard</t>
  </si>
  <si>
    <t>Douglas Walker, “Muncie man arrested after Friday evening shooting,” Muncie Star Press, August 31, 2024.</t>
  </si>
  <si>
    <t>Franklinton</t>
  </si>
  <si>
    <t>After an altercation, the suspect drove to the scene of the crime, exited his vehicle, and began firing at three individuals sitting in two vehicles before being shot in self-defense.</t>
  </si>
  <si>
    <t xml:space="preserve">On October 15, an officer responded to a call on Highway 438 in Franklinton regarding gunshots fired and a possible shooting victim. Upon arrival, the officer observed three individuals at the front of a mechanics shop, one of them laying down in front of a truck and visibly bleeding. The officer secured the on-site weapons and questioned those present, and was informed that during an altercation, Holmes had fired at three individuals sitting in two vehicles before being shot in self-defense.
The victims reported that after an altercation, Holmes drove to the scene of the crime, exited his vehicle, and began firing his weapon. The victim returned fire, and Holmes was struck in the abdomen and shoulder. The victim then dialed 911 to seek medical help for Holmes, and he was transported to the hospital after officers arrived on the scene. After the initial investigation concluded that Holmes was the aggressor in the situation, a warrant was issued for his arrest, and he was apprehended on November 1, 2024. He is being held on $200,000 bail. </t>
  </si>
  <si>
    <t>on Highway 438</t>
  </si>
  <si>
    <t>Kimgerald, “Attempted second degree murder suspect arrested,” The Daily News, November 19, 2024.</t>
  </si>
  <si>
    <t>https://www.mthermonwebtv.com/2024/11/franklinton-man-charged-with-attempted.html</t>
  </si>
  <si>
    <t>California</t>
  </si>
  <si>
    <t>Long Beach</t>
  </si>
  <si>
    <t>A man was walking on a sidewalk when an unknown person shot at him, striking him more than once in the upper body. The wounded man pulled out his own firearm and shot back.</t>
  </si>
  <si>
    <t>Shortly after 9 p.m. Tuesday, officers responded to a report of a shooting on Atlantic Avenue near 53rd Street, according to Long Beach police…
Investigators later determined a man was walking on a sidewalk when an unknown person shot at him, striking him more than once in the upper body, police said. The wounded man pulled out his own firearm and shot back but did not strike the other shooter…</t>
  </si>
  <si>
    <t>on Atlantic Avenue near 53rd Street</t>
  </si>
  <si>
    <t>Jacob Sisneros, “Man wounded by gunfire shoots back at his attacker, Long Beach police say,” Long Beach Post News, November 6, 2024.</t>
  </si>
  <si>
    <t>Clarksville</t>
  </si>
  <si>
    <t>The suspect pulled a gun on a family inside a Walmart on Christmas Eve, threatening to kill them. The father shot back in defense of his family.</t>
  </si>
  <si>
    <t>Several shots were fired inside the Walmart on Fort Campbell Boulevard on Christmas Eve.
At about 12:45 p.m., three shots were heard coming from the grocery freezer area, according to people who were inside the store at the time…
Gibson pulled out a gun and placed it on the head of the woman, cutting her eye in the process. Gibson made threats to kill the couple and their two children, ages 4 and 2, while waving the firearm . The man then retrieved his own gun, firing several rounds at Gibson...
The shooting was an isolated incident; it apparently started with an argument in the store that escalated, leading to individuals firing shots, Beaubien said. Officers from CPD and deputies from the Montgomery County Sheriff’s Office immediately responded. They worked diligently to clear the building and search the parking lot for the individuals involved…
Detectives have charged 19-year-old Labron Gibson with four counts of aggravated assault. Investigators determined he was the primary aggressor in the incident, during which he displayed a firearm. The second individual involved acted in defense of his family, Beaubien said…</t>
  </si>
  <si>
    <t>inside the Walmart</t>
  </si>
  <si>
    <t>Chris Smith, “UPDATE: 19-year-old pulled gun during argument in Walmart, was shot in self-defense, police say,” Clarksvillenow.com, December 24, 2024.</t>
  </si>
  <si>
    <t>https://clarksvillenow.com/local/in-walmart-christmas-eve-shooting-19-year-old-held-gun-to-womans-head-threatened-to-kill-2-children/</t>
  </si>
  <si>
    <t>Alabama</t>
  </si>
  <si>
    <t>Theodore</t>
  </si>
  <si>
    <t>On Christmas Day, two people were shot at while driving on McDonald Road near I-10 in Mobile County. A suspect in a burgundy Hyundai with Virginia plates brake-checked them, then fired at their vehicle. The passenger returned fire, leading to an exchange of gunshots while driving.</t>
  </si>
  <si>
    <t>The Mobile County Sheriff’s Office said it is investigating the shooting that occurred in the areas of McDonald Road and I-10. Deputies said the two victims — one male and one female — arrived at Springhill Medical Center around 1 p.m. on Christmas Day…
She told detectives that she and the other victim were headed north on McDonald Road toward I-10 when she observed a burgundy Hyundai with a Virginia license plate ahead of them. The Hyundai began to slow down and make multiple break checks, she told them.
She also told detectives that the suspect’s vehicle slowed down and was driving parallel with her when she observed an unknown black male operating the vehicle. The victim stated the driver of the Hyundai smiled at her and fired a shot that struck her vehicle, according to the MCSO.
The sheriff’s office said the second victim, who was in the passenger seat, then returned one shot to the suspect’s vehicle. Both victim and suspect exchanged fire while driving, the MCSO said…</t>
  </si>
  <si>
    <t>on McDonald Road and I-10</t>
  </si>
  <si>
    <t>Robert Ristaneo and Mike Brantley, “MCSO: 2 shot during Christmas Day gunfight on McDonald Road and I-10,” FOX 10 News, December 25, 2024.</t>
  </si>
  <si>
    <t>Georgia</t>
  </si>
  <si>
    <t>Atlanta</t>
  </si>
  <si>
    <t>The victim was eating in his vehicle when another car approached, and its occupants opened fire. A person inside the vehicle with the victim shot back before both vehicles fled the scene.</t>
  </si>
  <si>
    <t>Officers responded to reports of shots fired at 1836 Lisbon Drive SW around 12:44 a.m. Upon arrival, they found a man suffering from gunshot wounds. He was alert, conscious, and breathing and was transported to the hospital by Grady EMS for treatment.
According to the preliminary investigation, the victim was sitting in their vehicle eating food they had just purchased when a suspect vehicle approached from the opposite direction. Occupants of the suspect vehicle began firing at them. A person inside the vehicle with the victim returned fire at the suspect vehicle before fleeing the scene. The suspect vehicle and its occupant(s) also left the scene…</t>
  </si>
  <si>
    <t>on Lisbon Drive SW</t>
  </si>
  <si>
    <t>Dan Raby, “Man shot while eating food in parked car in SW Atlanta early Monday morning,” FOX 5 Atlanta, December 31, 2024.</t>
  </si>
  <si>
    <t>https://www.atlantapd.org/Home/Components/News/News/6553/17</t>
  </si>
  <si>
    <t>No.</t>
  </si>
  <si>
    <t>Unknown</t>
  </si>
  <si>
    <t>County</t>
  </si>
  <si>
    <t>Perpetrator Name</t>
  </si>
  <si>
    <t>Perpetrator Age</t>
  </si>
  <si>
    <t>Perpetrator Gender</t>
  </si>
  <si>
    <t>Killed</t>
  </si>
  <si>
    <t>Wounded (Total)</t>
  </si>
  <si>
    <t>Weapon</t>
  </si>
  <si>
    <t>Time</t>
  </si>
  <si>
    <t>Resolved at the scene</t>
  </si>
  <si>
    <t>Resolution</t>
  </si>
  <si>
    <t>place</t>
  </si>
  <si>
    <t>gun-free zone</t>
  </si>
  <si>
    <t>Gun-free Zone Link</t>
  </si>
  <si>
    <t>Link</t>
  </si>
  <si>
    <t>Perry</t>
  </si>
  <si>
    <t>Iowa</t>
  </si>
  <si>
    <t>Perry High School</t>
  </si>
  <si>
    <t>Education</t>
  </si>
  <si>
    <t>On Thursday, January 4, 2024, at approximately 7:35 a.m., an identified male shooter, 17, armed with a shotgun and a handgun, began shooting people inside Perry High School in Perry, Iowa. Two people (one faculty member and one student) were killed; six people (two faculty members and four students) were wounded. The shooter died by suicide at the scene before law enforcement arrived.</t>
  </si>
  <si>
    <t>Dylan Jesse Butler</t>
  </si>
  <si>
    <t>Male</t>
  </si>
  <si>
    <t>a shotgun and a handgun</t>
  </si>
  <si>
    <t>at approximately 7:35 a.m.</t>
  </si>
  <si>
    <t>suicide before law enforcement arrived</t>
  </si>
  <si>
    <t>inside Perry High School</t>
  </si>
  <si>
    <t>It comes after a new law went into effect July 1, permitting school employees to carry guns on school grounds, in the wake of the Perry school shooting.
https://www.kaaltv.com/news/mason-city-reviews-potential-guns-in-schools-policy/</t>
  </si>
  <si>
    <t>https://en.wikipedia.org/wiki/Perry_High_School_shooting</t>
  </si>
  <si>
    <t>Lakewood Church</t>
  </si>
  <si>
    <t>House of Worship</t>
  </si>
  <si>
    <t>On Sunday, February 11, 2024, at approximately 1:55 p.m., an identified female shooter, 36, armed with a rifle, began shooting people in Lakewood Church in Houston, Texas. Two people were wounded. The shooter was killed by two security guards (off-duty law enforcement) during an exchange of gunfire at the scene.</t>
  </si>
  <si>
    <t>Genesse Ivonne Moreno</t>
  </si>
  <si>
    <t>Female</t>
  </si>
  <si>
    <t>a rifle</t>
  </si>
  <si>
    <t>at approximately 1:55 p.m.</t>
  </si>
  <si>
    <t>killed by two security guards (off-duty law enforcement) during an exchange of gunfire</t>
  </si>
  <si>
    <t>at Lakewood Church</t>
  </si>
  <si>
    <t>Weapons of any kind are not permitted on Lakewood Church property. Only commissioned officers by the State of Texas with a valid license are permitted to carry a weapon on church premises.
https://www.lakewoodchurch.com/directions</t>
  </si>
  <si>
    <t>https://en.wikipedia.org/wiki/Lakewood_Church_shooting</t>
  </si>
  <si>
    <t>Bonifay</t>
  </si>
  <si>
    <t>Multiple Locations Interstate 10</t>
  </si>
  <si>
    <t>Open Space</t>
  </si>
  <si>
    <t>On Monday, April 8, 2024, at approximately 11:15 a.m., an identified female shooter, 22, armed with a handgun, began shooting people in moving vehicles on Interstate 10 between mile markers 107 and 112 in Bonifay, Florida. Two people were wounded. The shooter was apprehended by law enforcement at another location.</t>
  </si>
  <si>
    <t>Taylon Nichelle Celestine</t>
  </si>
  <si>
    <t>a handgun</t>
  </si>
  <si>
    <t>at approximately 11:15 a.m.</t>
  </si>
  <si>
    <t>apprehended by law enforcement</t>
  </si>
  <si>
    <t>along Interstate 10</t>
  </si>
  <si>
    <t>https://www.flhsmv.gov/2024/04/08/florida-highway-patrol-arrest-active-shooter-suspected-of-firing-rifle-at-vehicles-on-i-10/</t>
  </si>
  <si>
    <t>Tulsa</t>
  </si>
  <si>
    <t>Oklahoma</t>
  </si>
  <si>
    <t>100 Block North Gilcrease Museum Road</t>
  </si>
  <si>
    <t>On Wednesday, May 15, 2024, at approximately 3:30 p.m., an identified male shooter, 21, armed with a handgun, began shooting at occupied vehicles in the 100 block of North Gilcrease Museum Road, Tulsa, Oklahoma. There were no casualties reported. The shooter was killed by law enforcement at the scene during an exchange of gunfire.</t>
  </si>
  <si>
    <t>Elmer Vargas</t>
  </si>
  <si>
    <t>at approximately 3:30 p.m.</t>
  </si>
  <si>
    <t>killed by law enforcement</t>
  </si>
  <si>
    <t>near a veterinary clinic on Gilcrease Road</t>
  </si>
  <si>
    <t>https://www.news9.com/story/664523a405b92d73881e2085/police-identify-armed-man-shot-killed-by-tulsa-officer</t>
  </si>
  <si>
    <t>https://www.fox23.com/news/body-camera-video-shows-moments-leading-up-to-officer-involved-shooting/article_756121cc-a950-11ef-9c4b-fbc2f5a8d7c4.html</t>
  </si>
  <si>
    <t>Chester</t>
  </si>
  <si>
    <t>Delaware County Linen Inc.</t>
  </si>
  <si>
    <t>Commerce</t>
  </si>
  <si>
    <t>On Wednesday, May 22, 2024, at approximately 8:28 a.m., an identified male shooter, 61, armed with a handgun, began shooting people at Delaware County Linen Inc., in Chester, Pennsylvania. Two people (employees) were killed; three people (employees) were wounded. The shooter was apprehended by law enforcement at another location.</t>
  </si>
  <si>
    <t>Wilbert Rosado Ruiz</t>
  </si>
  <si>
    <t>at approximately 8:28 a.m.</t>
  </si>
  <si>
    <t>at a linen company</t>
  </si>
  <si>
    <t>https://6abc.com/post/delaware-county-linen-shooting-suspect-custody-after-2/14862226/</t>
  </si>
  <si>
    <t>Fort Worth</t>
  </si>
  <si>
    <t>Refresco Beverages and Oncor Electric</t>
  </si>
  <si>
    <t>On Thursday, May 30, 2024, at approximately 2:30 a.m., an identified male shooter, 18, armed with a handgun, began shooting people outside Refresco Beverages and inside Oncor Electric in Fort Worth, Texas. One person (employee) was killed. The shooter was confronted by a security guard but evaded capture and was apprehended by law enforcement at the scene the following day.</t>
  </si>
  <si>
    <t>Decan Kawika Medeiros</t>
  </si>
  <si>
    <t>at approximately 2:30 a.m.</t>
  </si>
  <si>
    <t>1?</t>
  </si>
  <si>
    <t>in the parking lot of the Refresco warehouse and inside the Oncor warehouse</t>
  </si>
  <si>
    <t>The possession of weapons, firearms (with or without a license) and ammunition, whether classified as legal or illegal on Oncor property, including buildings, parking lots, recreation facilities, equipment and vehicles, is strictly prohibited except for certain limited exceptions expressly set forth in the Weapons and Firearms Policy.
https://www.oncor.com/content/dam/oncorwww/documents/investorrelations/Code%20Of%20Conduct.pdf
https://www.refresco.com/drupal/media/data/default/2022-03/Refesco%20CoC%20-%20English.pdf</t>
  </si>
  <si>
    <t>https://www.dallasnews.com/news/crime/2024/07/05/report-teen-accused-in-fatal-fort-worth-shooting-spree-was-incoherent-at-airport/</t>
  </si>
  <si>
    <t>https://www.yahoo.com/news/teen-accused-random-fort-worth-013202619.html?guccounter=1&amp;guce_referrer=aHR0cHM6Ly93d3cuZ29vZ2xlLmNvbS8&amp;guce_referrer_sig=AQAAAKqRCbfh1ICHze9t_XFeScZ8wB1eIl-rZIKUN28v5GTk_7CmbWsWjOc2Up4GoiUopx4M54YJ69JZ7B6tHqiodCpsnR8xieuickR8oriiNOMHBp4Dd0Ycl3130E-4pg9JXfNknYXuq3koOxnm8SfVR4SVtD_JbsCmWEBV9oyqM42S</t>
  </si>
  <si>
    <t>San Jacinto</t>
  </si>
  <si>
    <t>400 Block of South State Street</t>
  </si>
  <si>
    <t>On Monday, June 3, 2024, at approximately 7:05 a.m., an identified male shooter, 39, armed with a handgun, began shooting people in moving vehicles along the 400 block of South State Street, San Jacinto, California. One person was killed; one person was wounded. The shooter was apprehended by law enforcement at the scene. </t>
  </si>
  <si>
    <t>Julio Rodarte</t>
  </si>
  <si>
    <t>at approximately 7:05 a.m.</t>
  </si>
  <si>
    <t>on State Street near the intersection of West 7th Street</t>
  </si>
  <si>
    <t>https://abc7.com/post/san-jacinto-fatal-shooting-caught-surveillance-video-shows/14915267/</t>
  </si>
  <si>
    <t>Rochester Hills</t>
  </si>
  <si>
    <t>Michigan</t>
  </si>
  <si>
    <t>Brooklands Plaza Splash Pad</t>
  </si>
  <si>
    <t>On Saturday, June 15, 2024, at approximately 5:11 p.m., an identified shooter, 42, armed with two handguns, began shooting people at the Brooklands Plaza Splash Pad in Rochester Hills, Michigan. Nine people were wounded. The shooter died by suicide at another location. </t>
  </si>
  <si>
    <t>Michael William Nash</t>
  </si>
  <si>
    <t>two handguns</t>
  </si>
  <si>
    <t>at approximately 5:11 p.m.</t>
  </si>
  <si>
    <t>suicide</t>
  </si>
  <si>
    <t>at the Brooklands Plaza Splash Pad</t>
  </si>
  <si>
    <t>https://michiganadvance.com/2024/06/17/what-we-know-about-the-mass-shooting-at-rochester-hills-splash-pad/</t>
  </si>
  <si>
    <t>Amarillo</t>
  </si>
  <si>
    <t>Coulter Street and 37th Avenue</t>
  </si>
  <si>
    <t>On Monday, June 17, 2024, at approximately 10:50 p.m., an identified male shooter, 35, armed with a rifle, began shooting at people in moving vehicles near 37th Avenue, Coulter Street, and Sleepy Hollow Boulevard in Amarillo, Texas. Four people were wounded (three sustained incidental injuries from glass). The shooter was apprehended by law enforcement at the scene the next day. </t>
  </si>
  <si>
    <t>Jared Pearson</t>
  </si>
  <si>
    <t>at approximately 10:50 p.m.</t>
  </si>
  <si>
    <t>at Coulter and 37th Avenue</t>
  </si>
  <si>
    <t>https://abc7amarillo.com/news/local/coulter-street-gunman-used-rifle-fired-20-plus-rounds-not-talking-to-police-jared-pearson-shooting-cars-trucks-37th-avenue-gun-violence-amarillo-police</t>
  </si>
  <si>
    <t>https://abc7amarillo.com/news/local/suspect-arrested-for-randomly-shooting-at-vehicles-driving-down-road-jared-pearson-aggravated-assault-deadly-weapon-amarillo-police-coulter-street-37th-avenue-four-injured-six-vehicles-damaged</t>
  </si>
  <si>
    <t>Fordyce</t>
  </si>
  <si>
    <t>Arkansas</t>
  </si>
  <si>
    <t>The Mad Butcher #406</t>
  </si>
  <si>
    <t>On Friday, June 21, 2024, at approximately 11:38 a.m., an identified male shooter, 44, armed with a shotgun and a handgun, began shooting at people inside and outside The Mad Butcher supermarket in Fordyce, Arkansas. Four people were killed; 10 people were wounded (eight civilians and two law enforcement officers). The shooter was apprehended by law enforcement at the scene following an exchange of gunfire. </t>
  </si>
  <si>
    <t>Travis Eugene Posey</t>
  </si>
  <si>
    <t>at approximately 11:38 a.m.</t>
  </si>
  <si>
    <t>apprehended by law enforcement following an exchange of gunfire</t>
  </si>
  <si>
    <t>in the supermarket's parking lot and inside the grocery store</t>
  </si>
  <si>
    <t>https://en.wikipedia.org/wiki/2024_Fordyce_shooting</t>
  </si>
  <si>
    <t>Aurora</t>
  </si>
  <si>
    <t>Colorado</t>
  </si>
  <si>
    <t>Cherry Creek Racquet Club and Pheasant Run Communities</t>
  </si>
  <si>
    <t>On Thursday, June 27, 2024, at approximately 9:20 p.m., an identified male shooter, 34, armed with a rifle, began shooting people in the Cherry Creek Racquet Club and Pheasant Run communities in Aurora, Colorado. Three people were wounded. The shooter was apprehended by law enforcement at another location. </t>
  </si>
  <si>
    <t>Austin Benson</t>
  </si>
  <si>
    <t>at approximately 9:20 p.m.</t>
  </si>
  <si>
    <t>in Aurora’s Cherry Creek Racquet Club neighborhood</t>
  </si>
  <si>
    <t>https://www.9news.com/article/news/crime/mental-health-treatment-ordered-aurora-shootings-suspect/73-d78853cd-07ac-4a5a-912e-0530310b58f8</t>
  </si>
  <si>
    <t>https://www.9news.com/article/news/crime/court-documents-details-man-randomly-shot-people/73-6af43f35-4d65-4c87-a028-d58f53ffca46</t>
  </si>
  <si>
    <t>Mammoth Hot Springs</t>
  </si>
  <si>
    <t>Wyoming</t>
  </si>
  <si>
    <t>Canyon Lodge/Yellowstone National Park</t>
  </si>
  <si>
    <t>Government</t>
  </si>
  <si>
    <t>On Thursday, July 4, 2024, at approximately 8:00 a.m., an identified male shooter, 28, armed with a rifle, began shooting outside the Canyon Lodge and Resort in Yellowstone National Park, Mammoth Hot Springs, Wyoming. One person was wounded (a law enforcement ranger). The shooter was killed by law enforcement rangers at the scene during an exchange of gunfire. </t>
  </si>
  <si>
    <t>Samson Lucas Bariah Fussner</t>
  </si>
  <si>
    <t>at approximately 8:00 a.m.</t>
  </si>
  <si>
    <t>killed by law enforcement rangers during an exchange of gunfire</t>
  </si>
  <si>
    <t>at Canyon Village located in the central part of the park</t>
  </si>
  <si>
    <t>Federal law prohibits firearms in certain facilities in this park (such as visitor centers, government offices, etc.) Company policy also prohibits firearms from all Xanterra-operated facilities, hotels, restaurants, tours, activities, etc.
https://www.yellowstonenationalparklodges.com/stay/plan/reservations/</t>
  </si>
  <si>
    <t>https://www.nps.gov/yell/learn/news/240704.htm</t>
  </si>
  <si>
    <t>Charlotte</t>
  </si>
  <si>
    <t>Multiple Locations</t>
  </si>
  <si>
    <t>On Tuesday, July 9, 2024, between 1:05 a.m. and 1:30 a.m., two identified male shooters, 16 and 18, armed with a single handgun, began shooting people at various locations in Charlotte, North Carolina. One person was killed; two people were wounded. The shooters were apprehended by law enforcement at another location two days later. </t>
  </si>
  <si>
    <t>Unknown; Carlos Roberto Diaz</t>
  </si>
  <si>
    <t>16; 18</t>
  </si>
  <si>
    <t>Male; Male</t>
  </si>
  <si>
    <t>a single handgun</t>
  </si>
  <si>
    <t>between 1:05 a.m. and 1:30 a.m.</t>
  </si>
  <si>
    <t>from the Beatties Ford Road corridor, Statesville Avenue, and Nations Ford Road</t>
  </si>
  <si>
    <t>https://www.cbsnews.com/news/charlotte-north-carolina-shootings-police-reward/</t>
  </si>
  <si>
    <t>https://www.wsoctv.com/news/local/judge-ordered-charlotte-shooting-spree-suspect-leave-us-2022/C5LD4TK2DZC3VND2KXOQMQAJXM/</t>
  </si>
  <si>
    <t>Green Mountain</t>
  </si>
  <si>
    <t>100 Block of Murphytown Road</t>
  </si>
  <si>
    <t>On Wednesday, July 24, 2024, at approximately 1:51 p.m., an identified male shooter, 36, armed with a rifle, began shooting at utility workers in the 100 block of Murphytown Road, Green Mountain, North Carolina. Three people were wounded. The shooter was apprehended by law enforcement at the scene following an exchange of gunfire.</t>
  </si>
  <si>
    <t>Lucas Wilson Murphy</t>
  </si>
  <si>
    <t>at approximately 1:51 p.m.</t>
  </si>
  <si>
    <t>out of the suspect's house</t>
  </si>
  <si>
    <t>https://abcnews.go.com/US/3-tree-workers-shot-clearing-power-company-suspect/story?id=112258777</t>
  </si>
  <si>
    <t>https://wlos.com/news/local/pure-evil-father-tree-trimming-worker-reacts-man-opens-fire-crew-injuring-3-lucas-murphy-chad-triplett-yancey-county-sheriffs-office-severe-injuries</t>
  </si>
  <si>
    <t>Madisonville</t>
  </si>
  <si>
    <t>Monroe County Justice Center</t>
  </si>
  <si>
    <t>On Friday, August 2, 2024, at approximately 8:30 a.m., an identified male shooter, 49, armed with a rifle, began shooting at people inside and outside the Monroe County Justice Center in Madisonville, Tennessee. There were no casualties reported. The shooter was killed by law enforcement at the scene. </t>
  </si>
  <si>
    <t>David Resmondo</t>
  </si>
  <si>
    <t>at approximately 8:30 a.m.</t>
  </si>
  <si>
    <t>at the Monroe County Justice Center</t>
  </si>
  <si>
    <t>No guns, knives or weapons of any kind, no brief cases, large hand bags or pocket books, no cell phones or cameras, no food or beverages, no clothing with obscenity or any tobacco products or lighters will be permitted in the courtrooms.
https://monroetnsheriff.com/court/</t>
  </si>
  <si>
    <t>https://www.wvlt.tv/2024/08/02/monroe-county-deputy-shoots-kills-man-inside-justice-center-tbi-says/</t>
  </si>
  <si>
    <t>https://www.wvlt.tv/2024/08/06/new-details-monroe-county-justice-center-shooting-released/</t>
  </si>
  <si>
    <t>https://apnews.com/article/tennessee-jail-shooting-b14d01fa9bea4ee67b0d360a554fd9ba</t>
  </si>
  <si>
    <t>Dallas</t>
  </si>
  <si>
    <t>For Oak Cliff</t>
  </si>
  <si>
    <t>On Thursday, August 29, 2024, at approximately 10:04 p.m., an identified male shooter, 30, armed with two handguns and a shotgun, began shooting people outside Oak Cliff Community Center in Dallas, Texas. One person was killed (law enforcement); three people were wounded (two law enforcement and one civilian). The shooter was killed by law enforcement at another location following a vehicle pursuit. </t>
  </si>
  <si>
    <t>Corey Cobb-Bey</t>
  </si>
  <si>
    <t>two handguns and a shotgun</t>
  </si>
  <si>
    <t>at approximately 10:04 p.m.</t>
  </si>
  <si>
    <t>killed by law enforcement following a vehicle pursuit</t>
  </si>
  <si>
    <t>outside Oak Cliff Community Center</t>
  </si>
  <si>
    <t>https://www.cnn.com/2024/08/30/us/dallas-incident-police-officer-killed</t>
  </si>
  <si>
    <t>Forest Park</t>
  </si>
  <si>
    <t>Chicago Transportation Authority (CTA), Blue Line Train</t>
  </si>
  <si>
    <t>On Monday, September 2, 2024, at approximately 5:27 a.m., an identified male shooter, 30, armed with a handgun, began shooting people inside a CTA Blue Line train near the 711 Desplaines Avenue Station in Forest Park, Illinois. Four people were killed. The shooter was apprehended at another location by law enforcement. </t>
  </si>
  <si>
    <t>Rhanni S. Davis</t>
  </si>
  <si>
    <t>at approximately 5:27 a.m.</t>
  </si>
  <si>
    <t>on a CTA Blue Line train</t>
  </si>
  <si>
    <t>a state law banning concealed firearms on public transit systems
https://capitolnewsillinois.com/news/state-law-banning-concealed-carry-on-public-transit-ruled-unconstitutional/#:~:text=But%20the%20law%20also%20lists,a%20defendant%2C%20declined%20to%20comment.</t>
  </si>
  <si>
    <t>https://en.wikipedia.org/wiki/2024_Chicago_train_shooting</t>
  </si>
  <si>
    <t>Seattle</t>
  </si>
  <si>
    <t>Washington</t>
  </si>
  <si>
    <t>Interstate 5</t>
  </si>
  <si>
    <t>On Monday, September 2, 2024, starting at approximately 8:30 p.m., an identified male shooter, 44, armed with a handgun, began shooting people in vehicles on Interstate 5 in Seattle, Washington. Six people were wounded (one with incidental injuries). The shooter was apprehended by law enforcement at another location. </t>
  </si>
  <si>
    <t>Eric Perkins</t>
  </si>
  <si>
    <t>at approximately 8:30 p.m.</t>
  </si>
  <si>
    <t>along Interstate 5</t>
  </si>
  <si>
    <t>https://www.king5.com/article/news/crime/suspect-i-5-shooting-spree-arraignment-hearing/281-7c0c90b4-6fa9-4f00-94ee-2a4216d90def</t>
  </si>
  <si>
    <t>Winder</t>
  </si>
  <si>
    <t>Apalachee High School</t>
  </si>
  <si>
    <t>On Wednesday, September 4, 2024, at approximately 10:20 a.m., an identified male shooter, 14, armed with a rifle, began shooting people inside Apalachee High School in Winder, Georgia. Four people were killed (two students and two teachers); nine people were wounded (eight students and one teacher). The shooter was apprehended by law enforcement at the scene. </t>
  </si>
  <si>
    <t>Colt Gray</t>
  </si>
  <si>
    <t>at approximately 10:20 a.m.</t>
  </si>
  <si>
    <t>inside Apalachee High School</t>
  </si>
  <si>
    <t>https://crimeresearch.org/2024/09/school-shooting-in-barrow-county-georgia-occurred-in-a-school-that-did-not-allow-teachers-to-carry-guns/</t>
  </si>
  <si>
    <t>https://en.wikipedia.org/wiki/2024_Apalachee_High_School_shooting</t>
  </si>
  <si>
    <t>London</t>
  </si>
  <si>
    <t>Kentucky</t>
  </si>
  <si>
    <t>Interstate 75, Exit 49</t>
  </si>
  <si>
    <t>On Saturday, September 7, 2024, at approximately 5:25 p.m., an identified male shooter, 32, armed with a rifle, began shooting people in vehicles on Interstate 75, exit 49 in London, Kentucky. Eight people were wounded (three in vehicle collisions). The shooter died by suicide and was found five days later. </t>
  </si>
  <si>
    <t>Joseph Allen Couch</t>
  </si>
  <si>
    <t>at approximately 5:25 p.m.</t>
  </si>
  <si>
    <t>0?</t>
  </si>
  <si>
    <t>along Interstate 75</t>
  </si>
  <si>
    <t>https://en.wikipedia.org/wiki/Interstate_75_Kentucky_shooting</t>
  </si>
  <si>
    <t>Anchorage</t>
  </si>
  <si>
    <t>Alaska</t>
  </si>
  <si>
    <t>University Lake Park</t>
  </si>
  <si>
    <t>On Monday, November 25, 2024, at approximately 10:45 p.m., an identified male shooter, 21, armed with a rifle, began shooting people on a trail near University Lake Park Medical Center in Anchorage, Alaska. One person was wounded. The shooter was apprehended at a different location approximately three weeks later. </t>
  </si>
  <si>
    <t>Alex Manley</t>
  </si>
  <si>
    <t>at approximately 10:45 p.m.</t>
  </si>
  <si>
    <t>apprehended approximately three weeks later</t>
  </si>
  <si>
    <t>on a trail near University Lake Park Medical Center</t>
  </si>
  <si>
    <t>https://www.alaskasnewssource.com/2024/12/27/anchorage-man-arrested-charged-university-lake-shooting/</t>
  </si>
  <si>
    <t>Oroville</t>
  </si>
  <si>
    <t>Feather River Adventist School</t>
  </si>
  <si>
    <t>On Wednesday, December 4, 2024, at approximately 1:08 p.m., an identified male shooter, 56, armed with a handgun, began shooting students outside Feather River Adventist School in Oroville, California. Two people were wounded (students). The shooter died by suicide at the scene before law enforcement arrived.</t>
  </si>
  <si>
    <t>Glenn Nathan Litton</t>
  </si>
  <si>
    <t>at approximately 1:08 p.m.</t>
  </si>
  <si>
    <t>at the Feather River Adventist School</t>
  </si>
  <si>
    <t>https://giffords.org/lawcenter/state-laws/guns-in-schools-in-california/</t>
  </si>
  <si>
    <t>https://en.wikipedia.org/wiki/Feather_River_School_shooting</t>
  </si>
  <si>
    <t>Lafayette</t>
  </si>
  <si>
    <t>Lafayette Laundry</t>
  </si>
  <si>
    <t>On Thursday, December 5, 2024, at approximately 7:40 p.m., an identified male shooter, 73, armed with a handgun, began shooting people inside Lafayette Laundry in Lafayette, Indiana. One person was killed; two people were wounded. The shooter died by suicide several days after sustaining a self-inflicted gunshot wound on the day of the shooting before law enforcement arrived. </t>
  </si>
  <si>
    <t>Louis McGlothlin</t>
  </si>
  <si>
    <t>at approximately 7:40 p.m.</t>
  </si>
  <si>
    <t>inside an Indiana laundromat</t>
  </si>
  <si>
    <t>https://www.basedinlafayette.com/p/lpd-releases-video-from-fatal-shooting</t>
  </si>
  <si>
    <t>Madison</t>
  </si>
  <si>
    <t>Wisconsin</t>
  </si>
  <si>
    <t>Abundant Life Christian School</t>
  </si>
  <si>
    <t>On Monday, December 16, 2024, at approximately 10:57 a.m., an identified female shooter, 15, armed with a handgun, began shooting individuals inside the Abundant Life Christian School in Madison, Wisconsin. Two people were killed (one student and one staff member); six people were wounded (five students and one teacher). The shooter died by suicide at the scene before law enforcement arrived.</t>
  </si>
  <si>
    <t>Natalie Lynn "Samantha" Rupnow</t>
  </si>
  <si>
    <t>at approximately 10:57 a.m.</t>
  </si>
  <si>
    <t>inside the Abundant Life Christian School</t>
  </si>
  <si>
    <t>https://crimeresearch.org/2024/12/wisconsin-school-shooting-occurred-in-a-gun-free-zone/</t>
  </si>
  <si>
    <t>https://en.wikipedia.org/wiki/Abundant_Life_Christian_School_shooting</t>
  </si>
  <si>
    <t>Citizen Involvement</t>
  </si>
  <si>
    <t>armed citizen involved (firearm)</t>
  </si>
  <si>
    <t>The principal tried to approach and talk the suspect down and distract him long enough for some students to get out of the cafeteria.</t>
  </si>
  <si>
    <t>https://www.cnn.com/2024/01/14/us/iowa-school-shooting-dan-marburger-dies</t>
  </si>
  <si>
    <t>Year</t>
  </si>
  <si>
    <t>FBI active shooter incidents</t>
  </si>
  <si>
    <t>FBI active shooter incidents stopped by an armed citizen</t>
  </si>
  <si>
    <t>Cases where armed citizens have stopped likely mass public shootings-CPRC</t>
  </si>
  <si>
    <t>Cases where armed citizens have stopped active shooter incidents-CPRC</t>
  </si>
  <si>
    <t>Corrected Active shooter incidents stopped by an armed citizen</t>
  </si>
  <si>
    <t>Corrected Active shooter incidents</t>
  </si>
  <si>
    <t>active shooter incidents stopped by an armed citizen</t>
  </si>
  <si>
    <t>active shooter incidents</t>
  </si>
  <si>
    <t>Corrected Percent stopped</t>
  </si>
  <si>
    <t>FBI Percent stopped</t>
  </si>
  <si>
    <t>Showing that more recent years were easier to obtain</t>
  </si>
  <si>
    <t>Evidence of the difficulty in finding past cases</t>
  </si>
  <si>
    <t>All</t>
  </si>
  <si>
    <t>missed by FBI</t>
  </si>
  <si>
    <t>misclassified by FBI</t>
  </si>
  <si>
    <t>Suspect fired first</t>
  </si>
  <si>
    <t xml:space="preserve">Suspect with gun, victim shot 1st </t>
  </si>
  <si>
    <t>Corrected Percent Stopped</t>
  </si>
  <si>
    <t>FBI Percent Stopped</t>
  </si>
  <si>
    <t>The number of places where people were allowed to carry</t>
  </si>
  <si>
    <t>Percent stopped in places that allowed people to legally carry</t>
  </si>
  <si>
    <t>All years</t>
  </si>
  <si>
    <t>last nine years</t>
  </si>
  <si>
    <t>last eight years</t>
  </si>
  <si>
    <t>last seven years</t>
  </si>
  <si>
    <t>last six years</t>
  </si>
  <si>
    <t>last five years</t>
  </si>
  <si>
    <t>last four years</t>
  </si>
  <si>
    <t>last three years</t>
  </si>
  <si>
    <t>last two years</t>
  </si>
  <si>
    <t>Last year</t>
  </si>
  <si>
    <t>Total</t>
  </si>
  <si>
    <t>last ten years</t>
  </si>
  <si>
    <t>The number of cases stopped by armed citizen(s)</t>
  </si>
  <si>
    <t>Correct Percent Stopped</t>
  </si>
  <si>
    <t>all years</t>
  </si>
  <si>
    <t>last year</t>
  </si>
  <si>
    <t>Did armed Citizens stop attacks in places where guns were allowed? (Cases where we could determine if guns were allowed)</t>
  </si>
  <si>
    <t>Number of active shooter incidents in places that allowed people to legally carry and stopped by an armed citizen</t>
  </si>
  <si>
    <t>Number of active shooter incidents in places that allowed people to legally carry</t>
  </si>
  <si>
    <t>The suspect and the victim were involved in an altercation inside the bar and were both ejected. The suspect then returned to the street outside the bar and fired into a crowd of several people, striking the victim, who was later pronounced dead. A witness fired back at him.</t>
  </si>
  <si>
    <t>The suspect yelled obscenities at volunteer workers on Our Lady of Guadalupe Catholic Church property before firing a shot in their parking lot. In response, one of the volunteers pulled out his gun and shot a round into the pavement, causing the suspect to run away.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</si>
</sst>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0.0%"/>
  </numFmts>
  <fonts count="7" x14ac:knownFonts="1">
    <font>
      <sz val="12"/>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sz val="12"/>
      <name val="Calibri"/>
      <family val="2"/>
      <scheme val="minor"/>
    </font>
    <font>
      <b/>
      <sz val="12"/>
      <name val="Calibri"/>
      <family val="2"/>
      <scheme val="minor"/>
    </font>
    <font>
      <sz val="12"/>
      <color rgb="FF000000"/>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40">
    <xf numFmtId="0" fontId="0" fillId="0" borderId="0" xfId="0"/>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0" xfId="0" applyAlignment="1">
      <alignment vertical="center"/>
    </xf>
    <xf numFmtId="0" fontId="2" fillId="0" borderId="0" xfId="0" applyFont="1" applyAlignment="1">
      <alignment horizontal="left" vertical="center" wrapText="1"/>
    </xf>
    <xf numFmtId="0" fontId="0" fillId="0" borderId="0" xfId="0" applyAlignment="1">
      <alignment vertical="center" wrapText="1"/>
    </xf>
    <xf numFmtId="0" fontId="0" fillId="0" borderId="0" xfId="0" applyAlignment="1">
      <alignment horizontal="center" vertical="center"/>
    </xf>
    <xf numFmtId="0" fontId="3" fillId="0" borderId="0" xfId="2" applyFill="1" applyAlignment="1">
      <alignment vertical="center"/>
    </xf>
    <xf numFmtId="16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15" fontId="0" fillId="0" borderId="0" xfId="0" applyNumberFormat="1" applyAlignment="1">
      <alignment vertical="center" wrapText="1"/>
    </xf>
    <xf numFmtId="0" fontId="0" fillId="0" borderId="0" xfId="0" applyAlignment="1">
      <alignment horizontal="right" vertical="center" wrapText="1"/>
    </xf>
    <xf numFmtId="0" fontId="3" fillId="0" borderId="0" xfId="2" applyFill="1" applyAlignment="1">
      <alignment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wrapText="1"/>
    </xf>
    <xf numFmtId="165" fontId="0" fillId="0" borderId="0" xfId="1" applyNumberFormat="1" applyFont="1" applyFill="1" applyAlignment="1">
      <alignment horizontal="center" vertical="center"/>
    </xf>
    <xf numFmtId="165" fontId="0" fillId="0" borderId="0" xfId="1" applyNumberFormat="1" applyFont="1" applyAlignment="1">
      <alignment horizontal="center" vertical="center" wrapText="1"/>
    </xf>
    <xf numFmtId="165" fontId="0" fillId="0" borderId="0" xfId="0" applyNumberFormat="1" applyAlignment="1">
      <alignment horizontal="center" vertical="center"/>
    </xf>
    <xf numFmtId="165" fontId="2" fillId="0" borderId="0" xfId="0" applyNumberFormat="1"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165" fontId="1" fillId="0" borderId="0" xfId="1" applyNumberFormat="1" applyFont="1" applyFill="1" applyAlignment="1">
      <alignment horizontal="center" vertical="center"/>
    </xf>
    <xf numFmtId="0" fontId="4" fillId="0" borderId="0" xfId="0" applyFont="1" applyAlignment="1">
      <alignment horizontal="center" vertical="center"/>
    </xf>
    <xf numFmtId="165" fontId="4" fillId="0" borderId="0" xfId="1" applyNumberFormat="1" applyFont="1" applyFill="1" applyAlignment="1">
      <alignment horizontal="center" vertical="center"/>
    </xf>
    <xf numFmtId="165" fontId="4" fillId="0" borderId="0" xfId="1" applyNumberFormat="1" applyFont="1" applyFill="1" applyAlignment="1">
      <alignment horizontal="center" vertical="center" wrapText="1"/>
    </xf>
    <xf numFmtId="165" fontId="4" fillId="0" borderId="0" xfId="0" applyNumberFormat="1" applyFont="1" applyAlignment="1">
      <alignment horizontal="center" vertical="center"/>
    </xf>
    <xf numFmtId="0" fontId="4" fillId="0" borderId="0" xfId="0" applyFont="1" applyAlignment="1">
      <alignment horizontal="left" vertical="center"/>
    </xf>
    <xf numFmtId="165" fontId="2" fillId="0" borderId="0" xfId="1" applyNumberFormat="1" applyFont="1" applyFill="1" applyAlignment="1">
      <alignment horizontal="center" vertical="center"/>
    </xf>
    <xf numFmtId="165" fontId="2" fillId="0" borderId="0" xfId="1" applyNumberFormat="1" applyFont="1" applyAlignment="1">
      <alignment horizontal="center" vertical="center" wrapText="1"/>
    </xf>
    <xf numFmtId="0" fontId="4" fillId="0" borderId="0" xfId="0" applyFont="1"/>
    <xf numFmtId="0" fontId="6" fillId="0" borderId="0" xfId="0" applyFont="1"/>
    <xf numFmtId="165" fontId="0" fillId="0" borderId="0" xfId="1" applyNumberFormat="1" applyFont="1"/>
    <xf numFmtId="15" fontId="0" fillId="0" borderId="0" xfId="0" applyNumberFormat="1" applyAlignment="1">
      <alignment horizontal="center" vertical="center" wrapText="1"/>
    </xf>
    <xf numFmtId="165" fontId="0" fillId="0" borderId="0" xfId="0" applyNumberFormat="1"/>
    <xf numFmtId="0" fontId="5" fillId="0" borderId="0" xfId="0" applyFont="1" applyAlignment="1">
      <alignment horizontal="center" vertical="center" wrapText="1"/>
    </xf>
    <xf numFmtId="0" fontId="5" fillId="0" borderId="0" xfId="0" applyFont="1" applyAlignment="1">
      <alignment horizontal="center" vertic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https://giffords.org/lawcenter/state-laws/guns-in-schools-in-california/"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dcnewsnow.com/news/local-news/west-virginia/berkeley-county/berkeley-county-sheriff-investigating-after-cars-apartments-damaged-by-gunfire/" TargetMode="External"/><Relationship Id="rId13" Type="http://schemas.openxmlformats.org/officeDocument/2006/relationships/hyperlink" Target="https://abc7chicago.com/chicago-shooting-greyhound-bus-station-concealed-carry-holder-crime/14667488/" TargetMode="External"/><Relationship Id="rId18" Type="http://schemas.openxmlformats.org/officeDocument/2006/relationships/hyperlink" Target="https://www.wesh.com/article/orange-city-shooting-mental-health-awareness/60664527" TargetMode="External"/><Relationship Id="rId3" Type="http://schemas.openxmlformats.org/officeDocument/2006/relationships/hyperlink" Target="https://lbpost.com/news/crime/man-wounded-by-gunfire-shoots-back-at-his-attacker-long-beach-police-say" TargetMode="External"/><Relationship Id="rId21" Type="http://schemas.openxmlformats.org/officeDocument/2006/relationships/hyperlink" Target="https://myfox8.com/news/north-carolina/piedmont-triad/man-killed-in-thomasville-shooting-had-initiated-the-shooting-police-say/" TargetMode="External"/><Relationship Id="rId7" Type="http://schemas.openxmlformats.org/officeDocument/2006/relationships/hyperlink" Target="https://fox59.com/news/indycrime/dispute-over-fireworks-leads-to-shootout-between-neighbors-that-left-1-dead-and-3-wounded/" TargetMode="External"/><Relationship Id="rId12" Type="http://schemas.openxmlformats.org/officeDocument/2006/relationships/hyperlink" Target="https://www.firstcoastnews.com/article/news/crime/police-say-potential-suspect-fired-at-group-with-shotgun-later-shot-in-the-face-on-atlantic-boulevard-jacksonville/77-e151577d-3a49-4d20-834c-eb6cfa5c876e" TargetMode="External"/><Relationship Id="rId17" Type="http://schemas.openxmlformats.org/officeDocument/2006/relationships/hyperlink" Target="https://www.wsmv.com/2024/05/28/man-who-fired-shot-near-nashville-church-volunteers-arrested/" TargetMode="External"/><Relationship Id="rId2" Type="http://schemas.openxmlformats.org/officeDocument/2006/relationships/hyperlink" Target="https://www.fox10tv.com/2024/12/25/mcso-2-shot-during-christmas-day-gunfight-mcdonald-road/" TargetMode="External"/><Relationship Id="rId16" Type="http://schemas.openxmlformats.org/officeDocument/2006/relationships/hyperlink" Target="https://www.sharonherald.com/news/update-da-bystander-assisted-police-officer-during-shootout/article_acd7ffc6-19d2-11ef-8902-bb4444d1c4dc.html" TargetMode="External"/><Relationship Id="rId20" Type="http://schemas.openxmlformats.org/officeDocument/2006/relationships/hyperlink" Target="https://www.pilotonline.com/2024/04/12/man-seriously-injured-in-hampton-shooting-2/" TargetMode="External"/><Relationship Id="rId1" Type="http://schemas.openxmlformats.org/officeDocument/2006/relationships/hyperlink" Target="https://www.fox5atlanta.com/news/shooting-libson-drive-bridgewater-street-sw-atlanta" TargetMode="External"/><Relationship Id="rId6" Type="http://schemas.openxmlformats.org/officeDocument/2006/relationships/hyperlink" Target="https://wgntv.com/news/chicagocrime/man-accused-in-shooting-inside-englewood-business-facing-attempted-murder-charge/" TargetMode="External"/><Relationship Id="rId11" Type="http://schemas.openxmlformats.org/officeDocument/2006/relationships/hyperlink" Target="https://cw39.com/crime/two-shot-in-greens-street-drive-by-over-40-shell-casing-found-at-scene/" TargetMode="External"/><Relationship Id="rId5" Type="http://schemas.openxmlformats.org/officeDocument/2006/relationships/hyperlink" Target="https://www.thestarpress.com/story/news/crime/2024/08/31/shooting-on-muncies-northeast-side-leads-to-mans-arrest/75030278007/" TargetMode="External"/><Relationship Id="rId15" Type="http://schemas.openxmlformats.org/officeDocument/2006/relationships/hyperlink" Target="https://www.wbtv.com/2024/05/29/iredell-sheriff-man-arrested-after-firing-shots-neighbors-playing-music-setting-off-fireworks/" TargetMode="External"/><Relationship Id="rId23" Type="http://schemas.openxmlformats.org/officeDocument/2006/relationships/hyperlink" Target="https://community.triblive.com/c/downtown-pittsburgh-news/news/d25dd8574a443ec1a0bafcbca7e5993c" TargetMode="External"/><Relationship Id="rId10" Type="http://schemas.openxmlformats.org/officeDocument/2006/relationships/hyperlink" Target="https://www.brproud.com/news/local-news/crime/man-charged-in-shooting-told-baton-rouge-fast-food-workers-there-was-hair-in-his-meal/" TargetMode="External"/><Relationship Id="rId19" Type="http://schemas.openxmlformats.org/officeDocument/2006/relationships/hyperlink" Target="https://www.theadvocate.com/baton_rouge/news/crime_police/motel-fatal-shooting-was-justified-baton-rouge-police-say/article_430cedee-fbfb-11ee-98b1-8724ddc927ad.html" TargetMode="External"/><Relationship Id="rId4" Type="http://schemas.openxmlformats.org/officeDocument/2006/relationships/hyperlink" Target="https://www.bogalusadailynews.com/2024/11/19/attempted-second-degree-murder-suspect-arrested/" TargetMode="External"/><Relationship Id="rId9" Type="http://schemas.openxmlformats.org/officeDocument/2006/relationships/hyperlink" Target="https://wvmetronews.com/2024/07/02/godmother-with-gun-may-have-saved-the-day-in-martinsburg-shooting/" TargetMode="External"/><Relationship Id="rId14" Type="http://schemas.openxmlformats.org/officeDocument/2006/relationships/hyperlink" Target="https://news3lv.com/news/local/police-deadly-shooting-in-henderson-parking-lot-was-possibly-self-defense-hpd-las-vegas-valley-marks-sunset-walmart-homicide-cops-courts" TargetMode="External"/><Relationship Id="rId22" Type="http://schemas.openxmlformats.org/officeDocument/2006/relationships/hyperlink" Target="https://www.fitlerfocus.com/p/feb-9-schuylkill-river-park-shooting"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vmetronews.com/2024/07/02/godmother-with-gun-may-have-saved-the-day-in-martinsburg-shooting/" TargetMode="External"/><Relationship Id="rId2" Type="http://schemas.openxmlformats.org/officeDocument/2006/relationships/hyperlink" Target="https://www.dcnewsnow.com/news/local-news/west-virginia/berkeley-county/berkeley-county-sheriff-investigating-after-cars-apartments-damaged-by-gunfire/" TargetMode="External"/><Relationship Id="rId1" Type="http://schemas.openxmlformats.org/officeDocument/2006/relationships/hyperlink" Target="https://www.wbtv.com/2024/05/29/iredell-sheriff-man-arrested-after-firing-shots-neighbors-playing-music-setting-off-fireworks/" TargetMode="External"/><Relationship Id="rId4" Type="http://schemas.openxmlformats.org/officeDocument/2006/relationships/hyperlink" Target="https://www.thestarpress.com/story/news/crime/2024/08/31/shooting-on-muncies-northeast-side-leads-to-mans-arrest/75030278007/"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pilotonline.com/2024/04/12/man-seriously-injured-in-hampton-shooting-2/" TargetMode="External"/><Relationship Id="rId13" Type="http://schemas.openxmlformats.org/officeDocument/2006/relationships/hyperlink" Target="https://fox59.com/news/indycrime/dispute-over-fireworks-leads-to-shootout-between-neighbors-that-left-1-dead-and-3-wounded/" TargetMode="External"/><Relationship Id="rId18" Type="http://schemas.openxmlformats.org/officeDocument/2006/relationships/hyperlink" Target="https://www.fox10tv.com/2024/12/25/mcso-2-shot-during-christmas-day-gunfight-mcdonald-road/" TargetMode="External"/><Relationship Id="rId3" Type="http://schemas.openxmlformats.org/officeDocument/2006/relationships/hyperlink" Target="https://abc7chicago.com/chicago-shooting-greyhound-bus-station-concealed-carry-holder-crime/14667488/" TargetMode="External"/><Relationship Id="rId7" Type="http://schemas.openxmlformats.org/officeDocument/2006/relationships/hyperlink" Target="https://www.theadvocate.com/baton_rouge/news/crime_police/motel-fatal-shooting-was-justified-baton-rouge-police-say/article_430cedee-fbfb-11ee-98b1-8724ddc927ad.html" TargetMode="External"/><Relationship Id="rId12" Type="http://schemas.openxmlformats.org/officeDocument/2006/relationships/hyperlink" Target="https://www.firstcoastnews.com/article/news/crime/police-say-potential-suspect-fired-at-group-with-shotgun-later-shot-in-the-face-on-atlantic-boulevard-jacksonville/77-e151577d-3a49-4d20-834c-eb6cfa5c876e" TargetMode="External"/><Relationship Id="rId17" Type="http://schemas.openxmlformats.org/officeDocument/2006/relationships/hyperlink" Target="https://www.fox5atlanta.com/news/shooting-libson-drive-bridgewater-street-sw-atlanta" TargetMode="External"/><Relationship Id="rId2" Type="http://schemas.openxmlformats.org/officeDocument/2006/relationships/hyperlink" Target="https://community.triblive.com/c/downtown-pittsburgh-news/news/d25dd8574a443ec1a0bafcbca7e5993c" TargetMode="External"/><Relationship Id="rId16" Type="http://schemas.openxmlformats.org/officeDocument/2006/relationships/hyperlink" Target="https://www.bogalusadailynews.com/2024/11/19/attempted-second-degree-murder-suspect-arrested/" TargetMode="External"/><Relationship Id="rId1" Type="http://schemas.openxmlformats.org/officeDocument/2006/relationships/hyperlink" Target="https://www.fitlerfocus.com/p/feb-9-schuylkill-river-park-shooting" TargetMode="External"/><Relationship Id="rId6" Type="http://schemas.openxmlformats.org/officeDocument/2006/relationships/hyperlink" Target="https://www.wesh.com/article/orange-city-shooting-mental-health-awareness/60664527" TargetMode="External"/><Relationship Id="rId11" Type="http://schemas.openxmlformats.org/officeDocument/2006/relationships/hyperlink" Target="https://cw39.com/crime/two-shot-in-greens-street-drive-by-over-40-shell-casing-found-at-scene/" TargetMode="External"/><Relationship Id="rId5" Type="http://schemas.openxmlformats.org/officeDocument/2006/relationships/hyperlink" Target="https://www.wsmv.com/2024/05/28/man-who-fired-shot-near-nashville-church-volunteers-arrested/" TargetMode="External"/><Relationship Id="rId15" Type="http://schemas.openxmlformats.org/officeDocument/2006/relationships/hyperlink" Target="https://lbpost.com/news/crime/man-wounded-by-gunfire-shoots-back-at-his-attacker-long-beach-police-say" TargetMode="External"/><Relationship Id="rId10" Type="http://schemas.openxmlformats.org/officeDocument/2006/relationships/hyperlink" Target="https://www.brproud.com/news/local-news/crime/man-charged-in-shooting-told-baton-rouge-fast-food-workers-there-was-hair-in-his-meal/" TargetMode="External"/><Relationship Id="rId4" Type="http://schemas.openxmlformats.org/officeDocument/2006/relationships/hyperlink" Target="https://www.sharonherald.com/news/update-da-bystander-assisted-police-officer-during-shootout/article_acd7ffc6-19d2-11ef-8902-bb4444d1c4dc.html" TargetMode="External"/><Relationship Id="rId9" Type="http://schemas.openxmlformats.org/officeDocument/2006/relationships/hyperlink" Target="https://myfox8.com/news/north-carolina/piedmont-triad/man-killed-in-thomasville-shooting-had-initiated-the-shooting-police-say/" TargetMode="External"/><Relationship Id="rId14" Type="http://schemas.openxmlformats.org/officeDocument/2006/relationships/hyperlink" Target="https://wgntv.com/news/chicagocrime/man-accused-in-shooting-inside-englewood-business-facing-attempted-murder-charge/"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news3lv.com/news/local/police-deadly-shooting-in-henderson-parking-lot-was-possibly-self-defense-hpd-las-vegas-valley-marks-sunset-walmart-homicide-cops-courts"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clarksvillenow.com/local/in-walmart-christmas-eve-shooting-19-year-old-held-gun-to-womans-head-threatened-to-kill-2-children/" TargetMode="External"/><Relationship Id="rId2" Type="http://schemas.openxmlformats.org/officeDocument/2006/relationships/hyperlink" Target="https://www.ksnt.com/news/crime/staff-at-north-topeka-business-shoot-individual-in-response-to-alleged-threats-tpd/" TargetMode="External"/><Relationship Id="rId1" Type="http://schemas.openxmlformats.org/officeDocument/2006/relationships/hyperlink" Target="https://www.kvoa.com/townnews/police/authorities-investigating-homicide-in-midtown-tucson/article_68707d54-daad-11ee-ae4d-9b67d551d452.html" TargetMode="External"/><Relationship Id="rId4" Type="http://schemas.openxmlformats.org/officeDocument/2006/relationships/hyperlink" Target="https://clarksvillenow.com/local/shots-fired-in-walmart-on-fort-campbell-boulevard-in-clarksvil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95646-D540-1E4A-8557-3FBD4BBB7561}">
  <dimension ref="A1:N44"/>
  <sheetViews>
    <sheetView tabSelected="1" workbookViewId="0">
      <selection sqref="A1:A2"/>
    </sheetView>
  </sheetViews>
  <sheetFormatPr baseColWidth="10" defaultRowHeight="16" x14ac:dyDescent="0.2"/>
  <cols>
    <col min="1" max="1" width="5.33203125" bestFit="1" customWidth="1"/>
    <col min="2" max="2" width="12.83203125" bestFit="1" customWidth="1"/>
    <col min="3" max="3" width="15.1640625" customWidth="1"/>
    <col min="5" max="5" width="9.5" customWidth="1"/>
    <col min="6" max="6" width="9" customWidth="1"/>
    <col min="7" max="7" width="13.33203125" customWidth="1"/>
    <col min="8" max="8" width="12" customWidth="1"/>
    <col min="9" max="9" width="10.33203125" customWidth="1"/>
    <col min="10" max="10" width="15" customWidth="1"/>
  </cols>
  <sheetData>
    <row r="1" spans="1:12" x14ac:dyDescent="0.2">
      <c r="A1" s="39" t="s">
        <v>411</v>
      </c>
      <c r="B1" s="38" t="s">
        <v>412</v>
      </c>
      <c r="C1" s="38" t="s">
        <v>413</v>
      </c>
      <c r="D1" s="38" t="s">
        <v>414</v>
      </c>
      <c r="E1" s="38"/>
      <c r="F1" s="38"/>
      <c r="G1" s="38" t="s">
        <v>415</v>
      </c>
      <c r="H1" s="38"/>
      <c r="I1" s="38"/>
      <c r="J1" s="38" t="s">
        <v>416</v>
      </c>
      <c r="K1" s="38" t="s">
        <v>417</v>
      </c>
      <c r="L1" s="38" t="s">
        <v>420</v>
      </c>
    </row>
    <row r="2" spans="1:12" ht="68" x14ac:dyDescent="0.2">
      <c r="A2" s="39"/>
      <c r="B2" s="38"/>
      <c r="C2" s="38"/>
      <c r="D2" s="15" t="s">
        <v>424</v>
      </c>
      <c r="E2" s="16" t="s">
        <v>425</v>
      </c>
      <c r="F2" s="16" t="s">
        <v>426</v>
      </c>
      <c r="G2" s="16" t="s">
        <v>427</v>
      </c>
      <c r="H2" s="16" t="s">
        <v>428</v>
      </c>
      <c r="I2" s="16" t="s">
        <v>25</v>
      </c>
      <c r="J2" s="38"/>
      <c r="K2" s="38"/>
      <c r="L2" s="38"/>
    </row>
    <row r="3" spans="1:12" x14ac:dyDescent="0.2">
      <c r="A3" s="6">
        <v>2014</v>
      </c>
      <c r="B3" s="6">
        <v>20</v>
      </c>
      <c r="C3" s="9">
        <v>1</v>
      </c>
      <c r="D3" s="9">
        <v>3</v>
      </c>
      <c r="E3" s="6">
        <v>2</v>
      </c>
      <c r="F3" s="6">
        <v>0</v>
      </c>
      <c r="G3" s="6">
        <v>1</v>
      </c>
      <c r="H3" s="6">
        <v>0</v>
      </c>
      <c r="I3" s="6">
        <v>0</v>
      </c>
      <c r="J3" s="6">
        <f>D3+G3+H3</f>
        <v>4</v>
      </c>
      <c r="K3" s="2">
        <f t="shared" ref="K3:K11" si="0">B3+E3+G3+H3</f>
        <v>23</v>
      </c>
      <c r="L3" s="19">
        <f>J3/K3</f>
        <v>0.17391304347826086</v>
      </c>
    </row>
    <row r="4" spans="1:12" x14ac:dyDescent="0.2">
      <c r="A4" s="6">
        <v>2015</v>
      </c>
      <c r="B4" s="6">
        <v>20</v>
      </c>
      <c r="C4" s="9">
        <v>1</v>
      </c>
      <c r="D4" s="9">
        <v>5</v>
      </c>
      <c r="E4" s="6">
        <v>4</v>
      </c>
      <c r="F4" s="6">
        <v>0</v>
      </c>
      <c r="G4" s="6">
        <v>0</v>
      </c>
      <c r="H4" s="6">
        <v>1</v>
      </c>
      <c r="I4" s="6">
        <v>0</v>
      </c>
      <c r="J4" s="6">
        <f t="shared" ref="J4:J9" si="1">D4+G4+H4</f>
        <v>6</v>
      </c>
      <c r="K4" s="2">
        <f t="shared" si="0"/>
        <v>25</v>
      </c>
      <c r="L4" s="19">
        <f t="shared" ref="L4:L11" si="2">J4/K4</f>
        <v>0.24</v>
      </c>
    </row>
    <row r="5" spans="1:12" x14ac:dyDescent="0.2">
      <c r="A5" s="6">
        <v>2016</v>
      </c>
      <c r="B5" s="6">
        <v>20</v>
      </c>
      <c r="C5" s="9">
        <v>1</v>
      </c>
      <c r="D5" s="9">
        <v>2</v>
      </c>
      <c r="E5" s="6">
        <v>1</v>
      </c>
      <c r="F5" s="6">
        <v>0</v>
      </c>
      <c r="G5" s="6">
        <v>4</v>
      </c>
      <c r="H5" s="6">
        <v>0</v>
      </c>
      <c r="I5" s="6">
        <v>1</v>
      </c>
      <c r="J5" s="6">
        <f t="shared" si="1"/>
        <v>6</v>
      </c>
      <c r="K5" s="2">
        <f t="shared" si="0"/>
        <v>25</v>
      </c>
      <c r="L5" s="19">
        <f t="shared" si="2"/>
        <v>0.24</v>
      </c>
    </row>
    <row r="6" spans="1:12" x14ac:dyDescent="0.2">
      <c r="A6" s="6">
        <v>2017</v>
      </c>
      <c r="B6" s="6">
        <v>31</v>
      </c>
      <c r="C6" s="9">
        <v>3</v>
      </c>
      <c r="D6" s="9">
        <v>6</v>
      </c>
      <c r="E6" s="6">
        <v>2</v>
      </c>
      <c r="F6" s="6">
        <v>1</v>
      </c>
      <c r="G6" s="6">
        <v>2</v>
      </c>
      <c r="H6" s="6">
        <v>1</v>
      </c>
      <c r="I6" s="6">
        <v>1</v>
      </c>
      <c r="J6" s="6">
        <f t="shared" si="1"/>
        <v>9</v>
      </c>
      <c r="K6" s="2">
        <f t="shared" si="0"/>
        <v>36</v>
      </c>
      <c r="L6" s="19">
        <f t="shared" si="2"/>
        <v>0.25</v>
      </c>
    </row>
    <row r="7" spans="1:12" x14ac:dyDescent="0.2">
      <c r="A7" s="6">
        <v>2018</v>
      </c>
      <c r="B7" s="6">
        <v>30</v>
      </c>
      <c r="C7" s="9">
        <v>1</v>
      </c>
      <c r="D7" s="9">
        <v>5</v>
      </c>
      <c r="E7" s="6">
        <v>3</v>
      </c>
      <c r="F7" s="6">
        <v>1</v>
      </c>
      <c r="G7" s="6">
        <v>3</v>
      </c>
      <c r="H7" s="6">
        <v>1</v>
      </c>
      <c r="I7" s="6">
        <v>2</v>
      </c>
      <c r="J7" s="6">
        <f t="shared" si="1"/>
        <v>9</v>
      </c>
      <c r="K7" s="2">
        <f t="shared" si="0"/>
        <v>37</v>
      </c>
      <c r="L7" s="19">
        <f t="shared" si="2"/>
        <v>0.24324324324324326</v>
      </c>
    </row>
    <row r="8" spans="1:12" x14ac:dyDescent="0.2">
      <c r="A8" s="6">
        <v>2019</v>
      </c>
      <c r="B8" s="6">
        <v>30</v>
      </c>
      <c r="C8" s="9">
        <v>0</v>
      </c>
      <c r="D8" s="9">
        <v>4</v>
      </c>
      <c r="E8" s="6">
        <v>3</v>
      </c>
      <c r="F8" s="6">
        <v>1</v>
      </c>
      <c r="G8" s="6">
        <v>8</v>
      </c>
      <c r="H8" s="6">
        <v>0</v>
      </c>
      <c r="I8" s="6">
        <v>3</v>
      </c>
      <c r="J8" s="6">
        <f t="shared" si="1"/>
        <v>12</v>
      </c>
      <c r="K8" s="2">
        <f t="shared" si="0"/>
        <v>41</v>
      </c>
      <c r="L8" s="19">
        <f t="shared" si="2"/>
        <v>0.29268292682926828</v>
      </c>
    </row>
    <row r="9" spans="1:12" x14ac:dyDescent="0.2">
      <c r="A9" s="6">
        <v>2020</v>
      </c>
      <c r="B9" s="6">
        <v>40</v>
      </c>
      <c r="C9" s="9">
        <v>0</v>
      </c>
      <c r="D9" s="9">
        <v>7</v>
      </c>
      <c r="E9" s="6">
        <v>5</v>
      </c>
      <c r="F9" s="6">
        <v>2</v>
      </c>
      <c r="G9" s="6">
        <v>15</v>
      </c>
      <c r="H9" s="6">
        <v>1</v>
      </c>
      <c r="I9" s="6">
        <v>3</v>
      </c>
      <c r="J9" s="6">
        <f t="shared" si="1"/>
        <v>23</v>
      </c>
      <c r="K9" s="2">
        <f t="shared" si="0"/>
        <v>61</v>
      </c>
      <c r="L9" s="19">
        <f t="shared" si="2"/>
        <v>0.37704918032786883</v>
      </c>
    </row>
    <row r="10" spans="1:12" x14ac:dyDescent="0.2">
      <c r="A10" s="6">
        <v>2021</v>
      </c>
      <c r="B10" s="6">
        <v>61</v>
      </c>
      <c r="C10" s="9">
        <v>4</v>
      </c>
      <c r="D10" s="9">
        <v>9</v>
      </c>
      <c r="E10" s="6">
        <v>5</v>
      </c>
      <c r="F10" s="6">
        <v>0</v>
      </c>
      <c r="G10" s="6">
        <v>44</v>
      </c>
      <c r="H10" s="6">
        <v>2</v>
      </c>
      <c r="I10" s="6">
        <v>14</v>
      </c>
      <c r="J10" s="6">
        <f>D10+G10+H10</f>
        <v>55</v>
      </c>
      <c r="K10" s="2">
        <f t="shared" si="0"/>
        <v>112</v>
      </c>
      <c r="L10" s="19">
        <f t="shared" si="2"/>
        <v>0.49107142857142855</v>
      </c>
    </row>
    <row r="11" spans="1:12" x14ac:dyDescent="0.2">
      <c r="A11" s="6">
        <v>2022</v>
      </c>
      <c r="B11" s="6">
        <v>50</v>
      </c>
      <c r="C11" s="9">
        <v>3</v>
      </c>
      <c r="D11" s="9">
        <v>13</v>
      </c>
      <c r="E11" s="6">
        <v>10</v>
      </c>
      <c r="F11" s="6">
        <v>0</v>
      </c>
      <c r="G11" s="6">
        <v>20</v>
      </c>
      <c r="H11" s="6">
        <v>0</v>
      </c>
      <c r="I11" s="6">
        <v>3</v>
      </c>
      <c r="J11" s="6">
        <f>D11+G11+H11</f>
        <v>33</v>
      </c>
      <c r="K11" s="2">
        <f t="shared" si="0"/>
        <v>80</v>
      </c>
      <c r="L11" s="19">
        <f t="shared" si="2"/>
        <v>0.41249999999999998</v>
      </c>
    </row>
    <row r="12" spans="1:12" s="33" customFormat="1" x14ac:dyDescent="0.2">
      <c r="A12" s="26">
        <v>2023</v>
      </c>
      <c r="B12" s="26">
        <v>48</v>
      </c>
      <c r="C12" s="14">
        <v>0</v>
      </c>
      <c r="D12" s="14">
        <v>4</v>
      </c>
      <c r="E12" s="26">
        <v>4</v>
      </c>
      <c r="F12" s="26">
        <v>0</v>
      </c>
      <c r="G12" s="26">
        <v>18</v>
      </c>
      <c r="H12" s="26">
        <v>1</v>
      </c>
      <c r="I12" s="26">
        <v>1</v>
      </c>
      <c r="J12" s="26">
        <f>D12+G12+H12</f>
        <v>23</v>
      </c>
      <c r="K12" s="15">
        <f>B12+E12+G12+H12+4</f>
        <v>75</v>
      </c>
      <c r="L12" s="27">
        <f>J12/K12</f>
        <v>0.30666666666666664</v>
      </c>
    </row>
    <row r="13" spans="1:12" s="33" customFormat="1" x14ac:dyDescent="0.2">
      <c r="A13" s="26">
        <v>2024</v>
      </c>
      <c r="B13" s="26">
        <v>24</v>
      </c>
      <c r="C13" s="14">
        <v>0</v>
      </c>
      <c r="D13" s="14">
        <v>3</v>
      </c>
      <c r="E13" s="26">
        <v>3</v>
      </c>
      <c r="F13" s="26">
        <v>0</v>
      </c>
      <c r="G13" s="26">
        <v>18</v>
      </c>
      <c r="H13" s="26">
        <v>1</v>
      </c>
      <c r="I13" s="26">
        <v>3</v>
      </c>
      <c r="J13" s="26">
        <f>D13+G13+H13</f>
        <v>22</v>
      </c>
      <c r="K13" s="15">
        <f>B13+E13+G13+H13</f>
        <v>46</v>
      </c>
      <c r="L13" s="27">
        <f>J13/K13</f>
        <v>0.47826086956521741</v>
      </c>
    </row>
    <row r="14" spans="1:12" x14ac:dyDescent="0.2">
      <c r="A14" s="2" t="s">
        <v>443</v>
      </c>
      <c r="B14" s="2">
        <f t="shared" ref="B14:K14" si="3">SUM(B3:B13)</f>
        <v>374</v>
      </c>
      <c r="C14" s="2">
        <f t="shared" si="3"/>
        <v>14</v>
      </c>
      <c r="D14" s="2">
        <f t="shared" si="3"/>
        <v>61</v>
      </c>
      <c r="E14" s="2">
        <f t="shared" si="3"/>
        <v>42</v>
      </c>
      <c r="F14" s="2">
        <f t="shared" si="3"/>
        <v>5</v>
      </c>
      <c r="G14" s="2">
        <f t="shared" si="3"/>
        <v>133</v>
      </c>
      <c r="H14" s="2">
        <f t="shared" si="3"/>
        <v>8</v>
      </c>
      <c r="I14" s="2">
        <f t="shared" si="3"/>
        <v>31</v>
      </c>
      <c r="J14" s="2">
        <f t="shared" si="3"/>
        <v>202</v>
      </c>
      <c r="K14" s="15">
        <f t="shared" si="3"/>
        <v>561</v>
      </c>
      <c r="L14" s="31">
        <f>J14/K14</f>
        <v>0.36007130124777181</v>
      </c>
    </row>
    <row r="15" spans="1:12" x14ac:dyDescent="0.2">
      <c r="B15" s="26"/>
      <c r="C15" s="14"/>
      <c r="D15" s="14"/>
      <c r="E15" s="26"/>
      <c r="F15" s="26"/>
      <c r="G15" s="26"/>
      <c r="H15" s="26"/>
      <c r="I15" s="26"/>
      <c r="J15" s="26"/>
      <c r="K15" s="15"/>
    </row>
    <row r="18" spans="2:14" x14ac:dyDescent="0.2">
      <c r="B18" s="34" t="s">
        <v>423</v>
      </c>
    </row>
    <row r="19" spans="2:14" x14ac:dyDescent="0.2">
      <c r="D19" t="s">
        <v>446</v>
      </c>
      <c r="E19" t="s">
        <v>430</v>
      </c>
    </row>
    <row r="20" spans="2:14" x14ac:dyDescent="0.2">
      <c r="B20">
        <v>2014</v>
      </c>
      <c r="C20" t="s">
        <v>447</v>
      </c>
      <c r="D20" s="35">
        <f t="shared" ref="D20:D30" si="4">F20/G20</f>
        <v>0.36007130124777181</v>
      </c>
      <c r="E20" s="35">
        <f>H20/I20</f>
        <v>3.7433155080213901E-2</v>
      </c>
      <c r="F20">
        <v>202</v>
      </c>
      <c r="G20">
        <v>561</v>
      </c>
      <c r="H20">
        <v>14</v>
      </c>
      <c r="I20">
        <v>374</v>
      </c>
      <c r="J20" s="35"/>
      <c r="K20" s="35"/>
      <c r="L20" s="35"/>
      <c r="M20" s="37"/>
      <c r="N20" s="37"/>
    </row>
    <row r="21" spans="2:14" x14ac:dyDescent="0.2">
      <c r="B21">
        <v>2015</v>
      </c>
      <c r="C21" t="s">
        <v>444</v>
      </c>
      <c r="D21" s="35">
        <f t="shared" si="4"/>
        <v>0.36802973977695169</v>
      </c>
      <c r="E21" s="35">
        <f t="shared" ref="E21:E27" si="5">H21/I21</f>
        <v>3.6723163841807911E-2</v>
      </c>
      <c r="F21">
        <v>198</v>
      </c>
      <c r="G21">
        <v>538</v>
      </c>
      <c r="H21">
        <v>13</v>
      </c>
      <c r="I21">
        <v>354</v>
      </c>
      <c r="J21" s="35"/>
      <c r="K21" s="35"/>
      <c r="L21" s="35"/>
      <c r="M21" s="37"/>
      <c r="N21" s="37"/>
    </row>
    <row r="22" spans="2:14" x14ac:dyDescent="0.2">
      <c r="B22">
        <v>2016</v>
      </c>
      <c r="C22" t="s">
        <v>434</v>
      </c>
      <c r="D22" s="35">
        <f t="shared" si="4"/>
        <v>0.3742690058479532</v>
      </c>
      <c r="E22" s="35">
        <f t="shared" si="5"/>
        <v>3.5928143712574849E-2</v>
      </c>
      <c r="F22">
        <v>192</v>
      </c>
      <c r="G22">
        <v>513</v>
      </c>
      <c r="H22">
        <v>12</v>
      </c>
      <c r="I22">
        <v>334</v>
      </c>
      <c r="J22" s="35"/>
      <c r="K22" s="35"/>
      <c r="L22" s="35"/>
      <c r="M22" s="37"/>
      <c r="N22" s="37"/>
    </row>
    <row r="23" spans="2:14" x14ac:dyDescent="0.2">
      <c r="B23">
        <v>2017</v>
      </c>
      <c r="C23" t="s">
        <v>435</v>
      </c>
      <c r="D23" s="35">
        <f t="shared" si="4"/>
        <v>0.38114754098360654</v>
      </c>
      <c r="E23" s="35">
        <f t="shared" si="5"/>
        <v>3.5031847133757961E-2</v>
      </c>
      <c r="F23">
        <v>186</v>
      </c>
      <c r="G23">
        <v>488</v>
      </c>
      <c r="H23">
        <v>11</v>
      </c>
      <c r="I23">
        <v>314</v>
      </c>
      <c r="J23" s="35"/>
      <c r="K23" s="35"/>
      <c r="L23" s="35"/>
      <c r="M23" s="37"/>
      <c r="N23" s="37"/>
    </row>
    <row r="24" spans="2:14" x14ac:dyDescent="0.2">
      <c r="B24">
        <v>2018</v>
      </c>
      <c r="C24" t="s">
        <v>436</v>
      </c>
      <c r="D24" s="35">
        <f t="shared" si="4"/>
        <v>0.3915929203539823</v>
      </c>
      <c r="E24" s="35">
        <f t="shared" si="5"/>
        <v>2.8268551236749116E-2</v>
      </c>
      <c r="F24">
        <v>177</v>
      </c>
      <c r="G24">
        <v>452</v>
      </c>
      <c r="H24">
        <v>8</v>
      </c>
      <c r="I24">
        <v>283</v>
      </c>
      <c r="J24" s="35"/>
      <c r="K24" s="35"/>
      <c r="L24" s="35"/>
      <c r="M24" s="37"/>
      <c r="N24" s="37"/>
    </row>
    <row r="25" spans="2:14" x14ac:dyDescent="0.2">
      <c r="B25">
        <v>2019</v>
      </c>
      <c r="C25" t="s">
        <v>437</v>
      </c>
      <c r="D25" s="35">
        <f t="shared" si="4"/>
        <v>0.40481927710843374</v>
      </c>
      <c r="E25" s="35">
        <f t="shared" si="5"/>
        <v>2.766798418972332E-2</v>
      </c>
      <c r="F25">
        <v>168</v>
      </c>
      <c r="G25">
        <v>415</v>
      </c>
      <c r="H25">
        <v>7</v>
      </c>
      <c r="I25">
        <v>253</v>
      </c>
      <c r="J25" s="35"/>
      <c r="K25" s="35"/>
      <c r="L25" s="35"/>
      <c r="M25" s="37"/>
      <c r="N25" s="37"/>
    </row>
    <row r="26" spans="2:14" x14ac:dyDescent="0.2">
      <c r="B26">
        <v>2020</v>
      </c>
      <c r="C26" t="s">
        <v>438</v>
      </c>
      <c r="D26" s="35">
        <f t="shared" si="4"/>
        <v>0.41711229946524064</v>
      </c>
      <c r="E26" s="35">
        <f t="shared" si="5"/>
        <v>3.1390134529147982E-2</v>
      </c>
      <c r="F26">
        <v>156</v>
      </c>
      <c r="G26">
        <v>374</v>
      </c>
      <c r="H26">
        <v>7</v>
      </c>
      <c r="I26">
        <v>223</v>
      </c>
      <c r="J26" s="35"/>
      <c r="K26" s="35"/>
      <c r="L26" s="35"/>
      <c r="M26" s="37"/>
      <c r="N26" s="37"/>
    </row>
    <row r="27" spans="2:14" x14ac:dyDescent="0.2">
      <c r="B27">
        <v>2021</v>
      </c>
      <c r="C27" t="s">
        <v>439</v>
      </c>
      <c r="D27" s="35">
        <f t="shared" si="4"/>
        <v>0.42492012779552718</v>
      </c>
      <c r="E27" s="35">
        <f t="shared" si="5"/>
        <v>3.825136612021858E-2</v>
      </c>
      <c r="F27">
        <v>133</v>
      </c>
      <c r="G27">
        <v>313</v>
      </c>
      <c r="H27">
        <v>7</v>
      </c>
      <c r="I27">
        <v>183</v>
      </c>
      <c r="J27" s="35"/>
      <c r="K27" s="35"/>
      <c r="L27" s="35"/>
      <c r="M27" s="37"/>
      <c r="N27" s="37"/>
    </row>
    <row r="28" spans="2:14" x14ac:dyDescent="0.2">
      <c r="B28">
        <v>2022</v>
      </c>
      <c r="C28" t="s">
        <v>440</v>
      </c>
      <c r="D28" s="35">
        <f t="shared" si="4"/>
        <v>0.38805970149253732</v>
      </c>
      <c r="E28" s="35">
        <f>H28/I28</f>
        <v>2.4590163934426229E-2</v>
      </c>
      <c r="F28">
        <v>78</v>
      </c>
      <c r="G28">
        <v>201</v>
      </c>
      <c r="H28">
        <v>3</v>
      </c>
      <c r="I28">
        <v>122</v>
      </c>
      <c r="J28" s="35"/>
      <c r="K28" s="35"/>
      <c r="L28" s="35"/>
      <c r="M28" s="37"/>
      <c r="N28" s="37"/>
    </row>
    <row r="29" spans="2:14" x14ac:dyDescent="0.2">
      <c r="B29">
        <v>2023</v>
      </c>
      <c r="C29" t="s">
        <v>441</v>
      </c>
      <c r="D29" s="35">
        <f t="shared" si="4"/>
        <v>0.37190082644628097</v>
      </c>
      <c r="E29" s="35">
        <f>H29/I29</f>
        <v>0</v>
      </c>
      <c r="F29">
        <v>45</v>
      </c>
      <c r="G29">
        <v>121</v>
      </c>
      <c r="H29">
        <v>0</v>
      </c>
      <c r="I29">
        <v>72</v>
      </c>
      <c r="J29" s="35"/>
      <c r="K29" s="35"/>
      <c r="L29" s="35"/>
      <c r="M29" s="37"/>
      <c r="N29" s="37"/>
    </row>
    <row r="30" spans="2:14" x14ac:dyDescent="0.2">
      <c r="B30">
        <v>2024</v>
      </c>
      <c r="C30" t="s">
        <v>448</v>
      </c>
      <c r="D30" s="35">
        <f t="shared" si="4"/>
        <v>0.47826086956521741</v>
      </c>
      <c r="E30" s="35">
        <f>H30/I30</f>
        <v>0</v>
      </c>
      <c r="F30">
        <v>22</v>
      </c>
      <c r="G30">
        <v>46</v>
      </c>
      <c r="H30">
        <v>0</v>
      </c>
      <c r="I30">
        <v>24</v>
      </c>
      <c r="J30" s="35"/>
      <c r="K30" s="35"/>
      <c r="L30" s="35"/>
      <c r="M30" s="37"/>
      <c r="N30" s="37"/>
    </row>
    <row r="31" spans="2:14" x14ac:dyDescent="0.2">
      <c r="J31" s="35"/>
      <c r="K31" s="35"/>
      <c r="L31" s="35"/>
      <c r="M31" s="37"/>
      <c r="N31" s="37"/>
    </row>
    <row r="32" spans="2:14" x14ac:dyDescent="0.2">
      <c r="B32" t="s">
        <v>449</v>
      </c>
    </row>
    <row r="33" spans="2:8" x14ac:dyDescent="0.2">
      <c r="D33" t="s">
        <v>450</v>
      </c>
      <c r="E33" t="s">
        <v>451</v>
      </c>
      <c r="F33" t="s">
        <v>432</v>
      </c>
    </row>
    <row r="34" spans="2:8" x14ac:dyDescent="0.2">
      <c r="B34">
        <v>2014</v>
      </c>
      <c r="C34" t="s">
        <v>447</v>
      </c>
      <c r="D34">
        <v>178</v>
      </c>
      <c r="E34">
        <v>339</v>
      </c>
      <c r="F34" s="35">
        <f>D34/E34</f>
        <v>0.52507374631268433</v>
      </c>
      <c r="G34" s="35"/>
      <c r="H34" s="37"/>
    </row>
    <row r="35" spans="2:8" x14ac:dyDescent="0.2">
      <c r="B35">
        <f>B34+1</f>
        <v>2015</v>
      </c>
      <c r="C35" t="s">
        <v>444</v>
      </c>
      <c r="D35">
        <v>175</v>
      </c>
      <c r="E35">
        <v>333</v>
      </c>
      <c r="F35" s="35">
        <f t="shared" ref="F35:F44" si="6">D35/E35</f>
        <v>0.52552552552552556</v>
      </c>
      <c r="G35" s="35"/>
      <c r="H35" s="37"/>
    </row>
    <row r="36" spans="2:8" x14ac:dyDescent="0.2">
      <c r="B36">
        <f t="shared" ref="B36:B41" si="7">B35+1</f>
        <v>2016</v>
      </c>
      <c r="C36" t="s">
        <v>434</v>
      </c>
      <c r="D36">
        <v>169</v>
      </c>
      <c r="E36">
        <v>322</v>
      </c>
      <c r="F36" s="35">
        <f t="shared" si="6"/>
        <v>0.52484472049689446</v>
      </c>
      <c r="G36" s="35"/>
      <c r="H36" s="37"/>
    </row>
    <row r="37" spans="2:8" x14ac:dyDescent="0.2">
      <c r="B37">
        <f t="shared" si="7"/>
        <v>2017</v>
      </c>
      <c r="C37" t="s">
        <v>435</v>
      </c>
      <c r="D37">
        <v>165</v>
      </c>
      <c r="E37">
        <v>308</v>
      </c>
      <c r="F37" s="35">
        <f t="shared" si="6"/>
        <v>0.5357142857142857</v>
      </c>
      <c r="G37" s="35"/>
      <c r="H37" s="37"/>
    </row>
    <row r="38" spans="2:8" x14ac:dyDescent="0.2">
      <c r="B38">
        <f t="shared" si="7"/>
        <v>2018</v>
      </c>
      <c r="C38" t="s">
        <v>436</v>
      </c>
      <c r="D38">
        <v>157</v>
      </c>
      <c r="E38">
        <v>290</v>
      </c>
      <c r="F38" s="35">
        <f t="shared" si="6"/>
        <v>0.54137931034482756</v>
      </c>
      <c r="G38" s="35"/>
      <c r="H38" s="37"/>
    </row>
    <row r="39" spans="2:8" x14ac:dyDescent="0.2">
      <c r="B39">
        <f t="shared" si="7"/>
        <v>2019</v>
      </c>
      <c r="C39" t="s">
        <v>437</v>
      </c>
      <c r="D39">
        <v>150</v>
      </c>
      <c r="E39">
        <v>277</v>
      </c>
      <c r="F39" s="35">
        <f t="shared" si="6"/>
        <v>0.54151624548736466</v>
      </c>
      <c r="G39" s="35"/>
      <c r="H39" s="37"/>
    </row>
    <row r="40" spans="2:8" x14ac:dyDescent="0.2">
      <c r="B40">
        <f t="shared" si="7"/>
        <v>2020</v>
      </c>
      <c r="C40" t="s">
        <v>438</v>
      </c>
      <c r="D40">
        <v>140</v>
      </c>
      <c r="E40">
        <v>259</v>
      </c>
      <c r="F40" s="35">
        <f t="shared" si="6"/>
        <v>0.54054054054054057</v>
      </c>
      <c r="G40" s="35"/>
      <c r="H40" s="37"/>
    </row>
    <row r="41" spans="2:8" x14ac:dyDescent="0.2">
      <c r="B41">
        <f t="shared" si="7"/>
        <v>2021</v>
      </c>
      <c r="C41" t="s">
        <v>439</v>
      </c>
      <c r="D41">
        <v>121</v>
      </c>
      <c r="E41">
        <v>216</v>
      </c>
      <c r="F41" s="35">
        <f t="shared" si="6"/>
        <v>0.56018518518518523</v>
      </c>
      <c r="G41" s="35"/>
      <c r="H41" s="37"/>
    </row>
    <row r="42" spans="2:8" x14ac:dyDescent="0.2">
      <c r="B42">
        <f>B41+1</f>
        <v>2022</v>
      </c>
      <c r="C42" t="s">
        <v>440</v>
      </c>
      <c r="D42">
        <v>74</v>
      </c>
      <c r="E42">
        <v>135</v>
      </c>
      <c r="F42" s="35">
        <f t="shared" si="6"/>
        <v>0.54814814814814816</v>
      </c>
      <c r="G42" s="35"/>
      <c r="H42" s="37"/>
    </row>
    <row r="43" spans="2:8" x14ac:dyDescent="0.2">
      <c r="B43">
        <v>2023</v>
      </c>
      <c r="C43" t="s">
        <v>441</v>
      </c>
      <c r="D43">
        <v>41</v>
      </c>
      <c r="E43">
        <v>83</v>
      </c>
      <c r="F43" s="35">
        <f t="shared" si="6"/>
        <v>0.49397590361445781</v>
      </c>
      <c r="G43" s="35"/>
      <c r="H43" s="37"/>
    </row>
    <row r="44" spans="2:8" x14ac:dyDescent="0.2">
      <c r="B44">
        <v>2024</v>
      </c>
      <c r="C44" t="s">
        <v>448</v>
      </c>
      <c r="D44">
        <v>20</v>
      </c>
      <c r="E44">
        <v>32</v>
      </c>
      <c r="F44" s="35">
        <f t="shared" si="6"/>
        <v>0.625</v>
      </c>
      <c r="G44" s="35"/>
      <c r="H44" s="37"/>
    </row>
  </sheetData>
  <mergeCells count="8">
    <mergeCell ref="K1:K2"/>
    <mergeCell ref="L1:L2"/>
    <mergeCell ref="A1:A2"/>
    <mergeCell ref="B1:B2"/>
    <mergeCell ref="C1:C2"/>
    <mergeCell ref="D1:F1"/>
    <mergeCell ref="G1:I1"/>
    <mergeCell ref="J1:J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4506-D20C-2845-A86C-E5D795D4B353}">
  <dimension ref="A1:AC37"/>
  <sheetViews>
    <sheetView workbookViewId="0">
      <selection activeCell="X19" sqref="X19"/>
    </sheetView>
  </sheetViews>
  <sheetFormatPr baseColWidth="10" defaultRowHeight="16" x14ac:dyDescent="0.2"/>
  <cols>
    <col min="1" max="1" width="5.33203125" style="6" bestFit="1" customWidth="1"/>
    <col min="2" max="2" width="12.83203125" style="6" bestFit="1" customWidth="1"/>
    <col min="3" max="3" width="10.83203125" style="9"/>
    <col min="4" max="4" width="9.5" style="9" customWidth="1"/>
    <col min="5" max="5" width="9" style="6" customWidth="1"/>
    <col min="6" max="6" width="13.33203125" style="6" customWidth="1"/>
    <col min="7" max="7" width="12" style="6" customWidth="1"/>
    <col min="8" max="8" width="10.33203125" style="6" customWidth="1"/>
    <col min="9" max="9" width="15" style="6" customWidth="1"/>
    <col min="10" max="14" width="10.83203125" style="6"/>
    <col min="15" max="15" width="10.83203125" style="9"/>
    <col min="16" max="17" width="12.83203125" style="6" customWidth="1"/>
    <col min="18" max="20" width="5.83203125" style="6" customWidth="1"/>
    <col min="21" max="21" width="10.83203125" style="6"/>
    <col min="22" max="23" width="10.83203125" style="6" customWidth="1"/>
    <col min="24" max="24" width="14.1640625" style="24" bestFit="1" customWidth="1"/>
    <col min="25" max="16384" width="10.83203125" style="6"/>
  </cols>
  <sheetData>
    <row r="1" spans="1:29" s="15" customFormat="1" ht="51" customHeight="1" x14ac:dyDescent="0.2">
      <c r="A1" s="39" t="s">
        <v>411</v>
      </c>
      <c r="B1" s="38" t="s">
        <v>412</v>
      </c>
      <c r="C1" s="38" t="s">
        <v>413</v>
      </c>
      <c r="D1" s="38" t="s">
        <v>414</v>
      </c>
      <c r="E1" s="38"/>
      <c r="F1" s="38"/>
      <c r="G1" s="38" t="s">
        <v>415</v>
      </c>
      <c r="H1" s="38"/>
      <c r="I1" s="38"/>
      <c r="J1" s="38" t="s">
        <v>416</v>
      </c>
      <c r="K1" s="38" t="s">
        <v>417</v>
      </c>
      <c r="L1" s="38" t="s">
        <v>418</v>
      </c>
      <c r="M1" s="38" t="s">
        <v>419</v>
      </c>
      <c r="N1" s="38" t="s">
        <v>420</v>
      </c>
      <c r="O1" s="38" t="s">
        <v>421</v>
      </c>
      <c r="P1" s="38" t="s">
        <v>422</v>
      </c>
      <c r="Q1" s="38"/>
      <c r="R1" s="16"/>
      <c r="S1" s="16"/>
      <c r="U1" s="17" t="s">
        <v>423</v>
      </c>
      <c r="X1" s="17"/>
      <c r="Y1" s="18"/>
      <c r="Z1" s="18"/>
    </row>
    <row r="2" spans="1:29" s="15" customFormat="1" ht="136" x14ac:dyDescent="0.2">
      <c r="A2" s="39"/>
      <c r="B2" s="38"/>
      <c r="C2" s="38"/>
      <c r="D2" s="15" t="s">
        <v>424</v>
      </c>
      <c r="E2" s="16" t="s">
        <v>425</v>
      </c>
      <c r="F2" s="16" t="s">
        <v>426</v>
      </c>
      <c r="G2" s="16" t="s">
        <v>427</v>
      </c>
      <c r="H2" s="16" t="s">
        <v>428</v>
      </c>
      <c r="I2" s="16" t="s">
        <v>25</v>
      </c>
      <c r="J2" s="38"/>
      <c r="K2" s="38"/>
      <c r="L2" s="38"/>
      <c r="M2" s="38"/>
      <c r="N2" s="38"/>
      <c r="O2" s="38"/>
      <c r="P2" s="16" t="s">
        <v>429</v>
      </c>
      <c r="Q2" s="16" t="s">
        <v>430</v>
      </c>
      <c r="R2" s="17"/>
      <c r="S2" s="17"/>
      <c r="U2" s="15" t="s">
        <v>411</v>
      </c>
      <c r="V2" s="16" t="s">
        <v>445</v>
      </c>
      <c r="W2" s="16" t="s">
        <v>431</v>
      </c>
      <c r="X2" s="17"/>
      <c r="Y2" s="16" t="s">
        <v>420</v>
      </c>
      <c r="Z2" s="16" t="s">
        <v>421</v>
      </c>
      <c r="AA2" s="16" t="s">
        <v>432</v>
      </c>
    </row>
    <row r="3" spans="1:29" x14ac:dyDescent="0.2">
      <c r="A3" s="6">
        <v>2014</v>
      </c>
      <c r="B3" s="6">
        <v>20</v>
      </c>
      <c r="C3" s="9">
        <v>1</v>
      </c>
      <c r="D3" s="9">
        <v>3</v>
      </c>
      <c r="E3" s="6">
        <v>2</v>
      </c>
      <c r="F3" s="6">
        <v>0</v>
      </c>
      <c r="G3" s="6">
        <v>1</v>
      </c>
      <c r="H3" s="6">
        <v>0</v>
      </c>
      <c r="I3" s="6">
        <v>0</v>
      </c>
      <c r="J3" s="6">
        <f>D3+G3+H3</f>
        <v>4</v>
      </c>
      <c r="K3" s="2">
        <f t="shared" ref="K3:K10" si="0">B3+E3+G3+H3</f>
        <v>23</v>
      </c>
      <c r="L3" s="9">
        <v>1</v>
      </c>
      <c r="M3" s="6">
        <v>20</v>
      </c>
      <c r="N3" s="19">
        <f>J3/K3</f>
        <v>0.17391304347826086</v>
      </c>
      <c r="O3" s="20">
        <f t="shared" ref="O3:O14" si="1">C3/B3</f>
        <v>0.05</v>
      </c>
      <c r="P3" s="19">
        <f>Y3</f>
        <v>0.36007130124777181</v>
      </c>
      <c r="Q3" s="21">
        <f>Z3</f>
        <v>3.7433155080213901E-2</v>
      </c>
      <c r="R3" s="22"/>
      <c r="S3" s="22"/>
      <c r="T3" s="23"/>
      <c r="U3" s="6">
        <v>2014</v>
      </c>
      <c r="V3" s="10">
        <v>3</v>
      </c>
      <c r="W3" s="10">
        <v>6</v>
      </c>
      <c r="X3" s="24" t="s">
        <v>433</v>
      </c>
      <c r="Y3" s="21">
        <f>SUM(J3:J13)/SUM(K3:K13)</f>
        <v>0.36007130124777181</v>
      </c>
      <c r="Z3" s="21">
        <f>SUM(C3:C13)/SUM(B3:B13)</f>
        <v>3.7433155080213901E-2</v>
      </c>
      <c r="AA3" s="25">
        <f>SUM(V3:V13)/SUM(W3:W13)</f>
        <v>0.52507374631268433</v>
      </c>
      <c r="AC3" s="21"/>
    </row>
    <row r="4" spans="1:29" x14ac:dyDescent="0.2">
      <c r="A4" s="6">
        <v>2015</v>
      </c>
      <c r="B4" s="6">
        <v>20</v>
      </c>
      <c r="C4" s="9">
        <v>1</v>
      </c>
      <c r="D4" s="9">
        <v>5</v>
      </c>
      <c r="E4" s="6">
        <v>4</v>
      </c>
      <c r="F4" s="6">
        <v>0</v>
      </c>
      <c r="G4" s="6">
        <v>0</v>
      </c>
      <c r="H4" s="6">
        <v>1</v>
      </c>
      <c r="I4" s="6">
        <v>0</v>
      </c>
      <c r="J4" s="6">
        <f t="shared" ref="J4:J10" si="2">D4+G4+H4</f>
        <v>6</v>
      </c>
      <c r="K4" s="2">
        <f t="shared" si="0"/>
        <v>25</v>
      </c>
      <c r="L4" s="9">
        <v>1</v>
      </c>
      <c r="M4" s="6">
        <v>20</v>
      </c>
      <c r="N4" s="19">
        <f t="shared" ref="N4:N10" si="3">J4/K4</f>
        <v>0.24</v>
      </c>
      <c r="O4" s="20">
        <f t="shared" si="1"/>
        <v>0.05</v>
      </c>
      <c r="P4" s="19">
        <f t="shared" ref="P4:P12" si="4">Y4</f>
        <v>0.36802973977695169</v>
      </c>
      <c r="Q4" s="21">
        <f t="shared" ref="Q4:Q12" si="5">Z4</f>
        <v>3.6723163841807911E-2</v>
      </c>
      <c r="R4" s="19"/>
      <c r="S4" s="19"/>
      <c r="U4" s="6">
        <v>2015</v>
      </c>
      <c r="V4" s="10">
        <v>6</v>
      </c>
      <c r="W4" s="10">
        <v>11</v>
      </c>
      <c r="X4" s="24" t="s">
        <v>444</v>
      </c>
      <c r="Y4" s="21">
        <f>SUM(J4:J13)/SUM(K4:K13)</f>
        <v>0.36802973977695169</v>
      </c>
      <c r="Z4" s="21">
        <f>SUM(C4:C13)/SUM(B4:B13)</f>
        <v>3.6723163841807911E-2</v>
      </c>
      <c r="AA4" s="25">
        <f>SUM(V4:V13)/SUM(W4:W13)</f>
        <v>0.52552552552552556</v>
      </c>
      <c r="AC4" s="21"/>
    </row>
    <row r="5" spans="1:29" x14ac:dyDescent="0.2">
      <c r="A5" s="6">
        <v>2016</v>
      </c>
      <c r="B5" s="6">
        <v>20</v>
      </c>
      <c r="C5" s="9">
        <v>1</v>
      </c>
      <c r="D5" s="9">
        <v>2</v>
      </c>
      <c r="E5" s="6">
        <v>1</v>
      </c>
      <c r="F5" s="6">
        <v>0</v>
      </c>
      <c r="G5" s="6">
        <v>4</v>
      </c>
      <c r="H5" s="6">
        <v>0</v>
      </c>
      <c r="I5" s="6">
        <v>1</v>
      </c>
      <c r="J5" s="6">
        <f t="shared" si="2"/>
        <v>6</v>
      </c>
      <c r="K5" s="2">
        <f t="shared" si="0"/>
        <v>25</v>
      </c>
      <c r="L5" s="9">
        <v>1</v>
      </c>
      <c r="M5" s="6">
        <v>20</v>
      </c>
      <c r="N5" s="19">
        <f t="shared" si="3"/>
        <v>0.24</v>
      </c>
      <c r="O5" s="20">
        <f t="shared" si="1"/>
        <v>0.05</v>
      </c>
      <c r="P5" s="19">
        <f t="shared" si="4"/>
        <v>0.3742690058479532</v>
      </c>
      <c r="Q5" s="21">
        <f t="shared" si="5"/>
        <v>3.5928143712574849E-2</v>
      </c>
      <c r="R5" s="19"/>
      <c r="S5" s="19"/>
      <c r="T5" s="24"/>
      <c r="U5" s="6">
        <v>2016</v>
      </c>
      <c r="V5" s="10">
        <v>4</v>
      </c>
      <c r="W5" s="10">
        <v>14</v>
      </c>
      <c r="X5" s="24" t="s">
        <v>434</v>
      </c>
      <c r="Y5" s="21">
        <f>SUM(J5:J13)/SUM(K5:K13)</f>
        <v>0.3742690058479532</v>
      </c>
      <c r="Z5" s="21">
        <f>SUM(C5:C13)/SUM(B5:B13)</f>
        <v>3.5928143712574849E-2</v>
      </c>
      <c r="AA5" s="25">
        <f>SUM(V5:V13)/SUM(W5:W13)</f>
        <v>0.52484472049689446</v>
      </c>
      <c r="AC5" s="19"/>
    </row>
    <row r="6" spans="1:29" x14ac:dyDescent="0.2">
      <c r="A6" s="6">
        <v>2017</v>
      </c>
      <c r="B6" s="6">
        <v>31</v>
      </c>
      <c r="C6" s="9">
        <v>3</v>
      </c>
      <c r="D6" s="9">
        <v>6</v>
      </c>
      <c r="E6" s="6">
        <v>2</v>
      </c>
      <c r="F6" s="6">
        <v>1</v>
      </c>
      <c r="G6" s="6">
        <v>2</v>
      </c>
      <c r="H6" s="6">
        <v>1</v>
      </c>
      <c r="I6" s="6">
        <v>1</v>
      </c>
      <c r="J6" s="6">
        <f t="shared" si="2"/>
        <v>9</v>
      </c>
      <c r="K6" s="2">
        <f t="shared" si="0"/>
        <v>36</v>
      </c>
      <c r="L6" s="9">
        <v>3</v>
      </c>
      <c r="M6" s="6">
        <v>31</v>
      </c>
      <c r="N6" s="19">
        <f t="shared" si="3"/>
        <v>0.25</v>
      </c>
      <c r="O6" s="20">
        <f t="shared" si="1"/>
        <v>9.6774193548387094E-2</v>
      </c>
      <c r="P6" s="19">
        <f t="shared" si="4"/>
        <v>0.38114754098360654</v>
      </c>
      <c r="Q6" s="21">
        <f t="shared" si="5"/>
        <v>3.5031847133757961E-2</v>
      </c>
      <c r="R6" s="19"/>
      <c r="S6" s="19"/>
      <c r="T6" s="24"/>
      <c r="U6" s="6">
        <v>2017</v>
      </c>
      <c r="V6" s="10">
        <v>8</v>
      </c>
      <c r="W6" s="10">
        <v>18</v>
      </c>
      <c r="X6" s="24" t="s">
        <v>435</v>
      </c>
      <c r="Y6" s="19">
        <f>SUM(J6:J13)/SUM(K6:K13)</f>
        <v>0.38114754098360654</v>
      </c>
      <c r="Z6" s="21">
        <f>SUM(C6:C13)/SUM(B6:B13)</f>
        <v>3.5031847133757961E-2</v>
      </c>
      <c r="AA6" s="25">
        <f>SUM(V6:V13)/SUM(W6:W13)</f>
        <v>0.5357142857142857</v>
      </c>
      <c r="AC6" s="19"/>
    </row>
    <row r="7" spans="1:29" x14ac:dyDescent="0.2">
      <c r="A7" s="6">
        <v>2018</v>
      </c>
      <c r="B7" s="6">
        <v>30</v>
      </c>
      <c r="C7" s="9">
        <v>1</v>
      </c>
      <c r="D7" s="9">
        <v>5</v>
      </c>
      <c r="E7" s="6">
        <v>3</v>
      </c>
      <c r="F7" s="6">
        <v>1</v>
      </c>
      <c r="G7" s="6">
        <v>3</v>
      </c>
      <c r="H7" s="6">
        <v>1</v>
      </c>
      <c r="I7" s="6">
        <v>2</v>
      </c>
      <c r="J7" s="6">
        <f t="shared" si="2"/>
        <v>9</v>
      </c>
      <c r="K7" s="2">
        <f t="shared" si="0"/>
        <v>37</v>
      </c>
      <c r="L7" s="9">
        <v>1</v>
      </c>
      <c r="M7" s="6">
        <v>30</v>
      </c>
      <c r="N7" s="19">
        <f t="shared" si="3"/>
        <v>0.24324324324324326</v>
      </c>
      <c r="O7" s="20">
        <f t="shared" si="1"/>
        <v>3.3333333333333333E-2</v>
      </c>
      <c r="P7" s="19">
        <f t="shared" si="4"/>
        <v>0.3915929203539823</v>
      </c>
      <c r="Q7" s="21">
        <f t="shared" si="5"/>
        <v>2.8268551236749116E-2</v>
      </c>
      <c r="R7" s="19"/>
      <c r="S7" s="19"/>
      <c r="T7" s="24"/>
      <c r="U7" s="6">
        <v>2018</v>
      </c>
      <c r="V7" s="10">
        <v>7</v>
      </c>
      <c r="W7" s="10">
        <v>13</v>
      </c>
      <c r="X7" s="24" t="s">
        <v>436</v>
      </c>
      <c r="Y7" s="19">
        <f>SUM(J7:J13)/SUM(K7:K13)</f>
        <v>0.3915929203539823</v>
      </c>
      <c r="Z7" s="21">
        <f>SUM(C7:C13)/SUM(B7:B13)</f>
        <v>2.8268551236749116E-2</v>
      </c>
      <c r="AA7" s="25">
        <f>SUM(V7:V13)/SUM(W7:W13)</f>
        <v>0.54137931034482756</v>
      </c>
      <c r="AC7" s="19"/>
    </row>
    <row r="8" spans="1:29" x14ac:dyDescent="0.2">
      <c r="A8" s="6">
        <v>2019</v>
      </c>
      <c r="B8" s="6">
        <v>30</v>
      </c>
      <c r="C8" s="9">
        <v>0</v>
      </c>
      <c r="D8" s="9">
        <v>4</v>
      </c>
      <c r="E8" s="6">
        <v>3</v>
      </c>
      <c r="F8" s="6">
        <v>1</v>
      </c>
      <c r="G8" s="6">
        <v>8</v>
      </c>
      <c r="H8" s="6">
        <v>0</v>
      </c>
      <c r="I8" s="6">
        <v>3</v>
      </c>
      <c r="J8" s="6">
        <f t="shared" si="2"/>
        <v>12</v>
      </c>
      <c r="K8" s="2">
        <f t="shared" si="0"/>
        <v>41</v>
      </c>
      <c r="L8" s="9">
        <v>0</v>
      </c>
      <c r="M8" s="6">
        <v>30</v>
      </c>
      <c r="N8" s="19">
        <f t="shared" si="3"/>
        <v>0.29268292682926828</v>
      </c>
      <c r="O8" s="20">
        <f t="shared" si="1"/>
        <v>0</v>
      </c>
      <c r="P8" s="19">
        <f t="shared" si="4"/>
        <v>0.40481927710843374</v>
      </c>
      <c r="Q8" s="21">
        <f t="shared" si="5"/>
        <v>2.766798418972332E-2</v>
      </c>
      <c r="R8" s="19"/>
      <c r="S8" s="19"/>
      <c r="T8" s="24"/>
      <c r="U8" s="6">
        <v>2019</v>
      </c>
      <c r="V8" s="10">
        <v>10</v>
      </c>
      <c r="W8" s="10">
        <v>18</v>
      </c>
      <c r="X8" s="24" t="s">
        <v>437</v>
      </c>
      <c r="Y8" s="19">
        <f>SUM(J8:J13)/SUM(K8:K13)</f>
        <v>0.40481927710843374</v>
      </c>
      <c r="Z8" s="21">
        <f>SUM(C8:C13)/SUM(B8:B13)</f>
        <v>2.766798418972332E-2</v>
      </c>
      <c r="AA8" s="25">
        <f>SUM(V8:V13)/SUM(W8:W13)</f>
        <v>0.54151624548736466</v>
      </c>
      <c r="AC8" s="19"/>
    </row>
    <row r="9" spans="1:29" x14ac:dyDescent="0.2">
      <c r="A9" s="6">
        <v>2020</v>
      </c>
      <c r="B9" s="6">
        <v>40</v>
      </c>
      <c r="C9" s="9">
        <v>0</v>
      </c>
      <c r="D9" s="9">
        <v>7</v>
      </c>
      <c r="E9" s="6">
        <v>5</v>
      </c>
      <c r="F9" s="6">
        <v>2</v>
      </c>
      <c r="G9" s="6">
        <v>15</v>
      </c>
      <c r="H9" s="6">
        <v>1</v>
      </c>
      <c r="I9" s="6">
        <v>3</v>
      </c>
      <c r="J9" s="6">
        <f t="shared" si="2"/>
        <v>23</v>
      </c>
      <c r="K9" s="2">
        <f t="shared" si="0"/>
        <v>61</v>
      </c>
      <c r="L9" s="9">
        <v>0</v>
      </c>
      <c r="M9" s="6">
        <v>40</v>
      </c>
      <c r="N9" s="19">
        <f t="shared" si="3"/>
        <v>0.37704918032786883</v>
      </c>
      <c r="O9" s="20">
        <f t="shared" si="1"/>
        <v>0</v>
      </c>
      <c r="P9" s="19">
        <f t="shared" si="4"/>
        <v>0.41711229946524064</v>
      </c>
      <c r="Q9" s="21">
        <f t="shared" si="5"/>
        <v>3.1390134529147982E-2</v>
      </c>
      <c r="R9" s="19"/>
      <c r="S9" s="19"/>
      <c r="T9" s="24"/>
      <c r="U9" s="6">
        <v>2020</v>
      </c>
      <c r="V9" s="10">
        <v>19</v>
      </c>
      <c r="W9" s="10">
        <v>43</v>
      </c>
      <c r="X9" s="24" t="s">
        <v>438</v>
      </c>
      <c r="Y9" s="19">
        <f>SUM(J9:J13)/SUM(K9:K13)</f>
        <v>0.41711229946524064</v>
      </c>
      <c r="Z9" s="21">
        <f>SUM(C9:C13)/SUM(B9:B13)</f>
        <v>3.1390134529147982E-2</v>
      </c>
      <c r="AA9" s="25">
        <f>SUM(V9:V13)/SUM(W9:W13)</f>
        <v>0.54054054054054057</v>
      </c>
      <c r="AC9" s="19"/>
    </row>
    <row r="10" spans="1:29" x14ac:dyDescent="0.2">
      <c r="A10" s="6">
        <v>2021</v>
      </c>
      <c r="B10" s="6">
        <v>61</v>
      </c>
      <c r="C10" s="9">
        <v>4</v>
      </c>
      <c r="D10" s="9">
        <v>9</v>
      </c>
      <c r="E10" s="6">
        <v>5</v>
      </c>
      <c r="F10" s="6">
        <v>0</v>
      </c>
      <c r="G10" s="6">
        <v>44</v>
      </c>
      <c r="H10" s="6">
        <v>2</v>
      </c>
      <c r="I10" s="6">
        <v>14</v>
      </c>
      <c r="J10" s="6">
        <f t="shared" si="2"/>
        <v>55</v>
      </c>
      <c r="K10" s="2">
        <f t="shared" si="0"/>
        <v>112</v>
      </c>
      <c r="L10" s="9">
        <v>4</v>
      </c>
      <c r="M10" s="6">
        <v>61</v>
      </c>
      <c r="N10" s="19">
        <f t="shared" si="3"/>
        <v>0.49107142857142855</v>
      </c>
      <c r="O10" s="20">
        <f t="shared" si="1"/>
        <v>6.5573770491803282E-2</v>
      </c>
      <c r="P10" s="19">
        <f t="shared" si="4"/>
        <v>0.42492012779552718</v>
      </c>
      <c r="Q10" s="21">
        <f t="shared" si="5"/>
        <v>3.825136612021858E-2</v>
      </c>
      <c r="R10" s="21"/>
      <c r="S10" s="21"/>
      <c r="T10" s="24"/>
      <c r="U10" s="6">
        <v>2021</v>
      </c>
      <c r="V10" s="10">
        <v>47</v>
      </c>
      <c r="W10" s="10">
        <v>81</v>
      </c>
      <c r="X10" s="24" t="s">
        <v>439</v>
      </c>
      <c r="Y10" s="19">
        <f>SUM(J10:J13)/SUM(K10:K13)</f>
        <v>0.42492012779552718</v>
      </c>
      <c r="Z10" s="21">
        <f>SUM(C10:C13)/SUM(B10:B13)</f>
        <v>3.825136612021858E-2</v>
      </c>
      <c r="AA10" s="25">
        <f>SUM(V10:V13)/SUM(W10:W13)</f>
        <v>0.56018518518518523</v>
      </c>
      <c r="AC10" s="19"/>
    </row>
    <row r="11" spans="1:29" x14ac:dyDescent="0.2">
      <c r="A11" s="6">
        <v>2022</v>
      </c>
      <c r="B11" s="6">
        <v>50</v>
      </c>
      <c r="C11" s="9">
        <v>3</v>
      </c>
      <c r="D11" s="9">
        <v>13</v>
      </c>
      <c r="E11" s="6">
        <v>10</v>
      </c>
      <c r="F11" s="6">
        <v>0</v>
      </c>
      <c r="G11" s="6">
        <v>20</v>
      </c>
      <c r="H11" s="6">
        <v>0</v>
      </c>
      <c r="I11" s="6">
        <v>3</v>
      </c>
      <c r="J11" s="6">
        <f>D11+G11+H11</f>
        <v>33</v>
      </c>
      <c r="K11" s="2">
        <f>B11+E11+G11+H11</f>
        <v>80</v>
      </c>
      <c r="L11" s="9">
        <v>3</v>
      </c>
      <c r="M11" s="6">
        <v>50</v>
      </c>
      <c r="N11" s="19">
        <f>J11/K11</f>
        <v>0.41249999999999998</v>
      </c>
      <c r="O11" s="20">
        <f t="shared" si="1"/>
        <v>0.06</v>
      </c>
      <c r="P11" s="19">
        <f t="shared" si="4"/>
        <v>0.38805970149253732</v>
      </c>
      <c r="Q11" s="21">
        <f>Z11</f>
        <v>2.4590163934426229E-2</v>
      </c>
      <c r="R11" s="21"/>
      <c r="S11" s="21"/>
      <c r="T11" s="24"/>
      <c r="U11" s="6">
        <v>2022</v>
      </c>
      <c r="V11" s="6">
        <v>33</v>
      </c>
      <c r="W11" s="6">
        <v>52</v>
      </c>
      <c r="X11" s="24" t="s">
        <v>440</v>
      </c>
      <c r="Y11" s="21">
        <f>SUM(J11:J13)/SUM(K11:K13)</f>
        <v>0.38805970149253732</v>
      </c>
      <c r="Z11" s="21">
        <f>SUM(C11:C13)/SUM(B11:B13)</f>
        <v>2.4590163934426229E-2</v>
      </c>
      <c r="AA11" s="25">
        <f>SUM(V11:V13)/SUM(W11:W13)</f>
        <v>0.54814814814814816</v>
      </c>
      <c r="AC11" s="21"/>
    </row>
    <row r="12" spans="1:29" s="26" customFormat="1" x14ac:dyDescent="0.2">
      <c r="A12" s="26">
        <v>2023</v>
      </c>
      <c r="B12" s="26">
        <v>48</v>
      </c>
      <c r="C12" s="14">
        <v>0</v>
      </c>
      <c r="D12" s="14">
        <v>4</v>
      </c>
      <c r="E12" s="26">
        <v>4</v>
      </c>
      <c r="F12" s="26">
        <v>0</v>
      </c>
      <c r="G12" s="26">
        <v>18</v>
      </c>
      <c r="H12" s="26">
        <v>1</v>
      </c>
      <c r="I12" s="26">
        <v>1</v>
      </c>
      <c r="J12" s="26">
        <f>D12+G12+H12</f>
        <v>23</v>
      </c>
      <c r="K12" s="15">
        <f>B12+E12+G12+H12+4</f>
        <v>75</v>
      </c>
      <c r="L12" s="14">
        <v>0</v>
      </c>
      <c r="M12" s="26">
        <v>48</v>
      </c>
      <c r="N12" s="27">
        <f>J12/K12</f>
        <v>0.30666666666666664</v>
      </c>
      <c r="O12" s="28">
        <f t="shared" si="1"/>
        <v>0</v>
      </c>
      <c r="P12" s="19">
        <f t="shared" si="4"/>
        <v>0.37190082644628097</v>
      </c>
      <c r="Q12" s="21">
        <f t="shared" si="5"/>
        <v>0</v>
      </c>
      <c r="U12" s="26">
        <v>2023</v>
      </c>
      <c r="V12" s="26">
        <v>21</v>
      </c>
      <c r="W12" s="26">
        <v>51</v>
      </c>
      <c r="X12" s="24" t="s">
        <v>441</v>
      </c>
      <c r="Y12" s="29">
        <f>SUM(J12:J13)/SUM(K12:K13)</f>
        <v>0.37190082644628097</v>
      </c>
      <c r="Z12" s="21">
        <f>SUM(C12:C13)/SUM(B12:B13)</f>
        <v>0</v>
      </c>
      <c r="AA12" s="27">
        <f>SUM(V12:V13)/SUM(W12:W13)</f>
        <v>0.49397590361445781</v>
      </c>
      <c r="AC12" s="29"/>
    </row>
    <row r="13" spans="1:29" s="26" customFormat="1" x14ac:dyDescent="0.2">
      <c r="A13" s="26">
        <v>2024</v>
      </c>
      <c r="B13" s="26">
        <v>24</v>
      </c>
      <c r="C13" s="14">
        <v>0</v>
      </c>
      <c r="D13" s="14">
        <v>3</v>
      </c>
      <c r="E13" s="26">
        <v>3</v>
      </c>
      <c r="F13" s="26">
        <v>0</v>
      </c>
      <c r="G13" s="26">
        <v>18</v>
      </c>
      <c r="H13" s="26">
        <v>1</v>
      </c>
      <c r="I13" s="26">
        <v>3</v>
      </c>
      <c r="J13" s="26">
        <f>D13+G13+H13</f>
        <v>22</v>
      </c>
      <c r="K13" s="15">
        <f>B13+E13+G13+H13</f>
        <v>46</v>
      </c>
      <c r="L13" s="14">
        <v>0</v>
      </c>
      <c r="M13" s="26">
        <v>24</v>
      </c>
      <c r="N13" s="27">
        <f>J13/K13</f>
        <v>0.47826086956521741</v>
      </c>
      <c r="O13" s="28">
        <f>C13/B13</f>
        <v>0</v>
      </c>
      <c r="P13" s="19">
        <f>Y13</f>
        <v>0.47826086956521741</v>
      </c>
      <c r="Q13" s="21">
        <f>Z13</f>
        <v>0</v>
      </c>
      <c r="U13" s="26">
        <v>2024</v>
      </c>
      <c r="V13" s="26">
        <v>20</v>
      </c>
      <c r="W13" s="26">
        <v>32</v>
      </c>
      <c r="X13" s="30" t="s">
        <v>442</v>
      </c>
      <c r="Y13" s="29">
        <f>SUM(J13:J13)/SUM(K13:K13)</f>
        <v>0.47826086956521741</v>
      </c>
      <c r="Z13" s="21">
        <f>SUM(C13:C13)/SUM(B13:B13)</f>
        <v>0</v>
      </c>
      <c r="AA13" s="27">
        <f>SUM(V13:V13)/SUM(W13:W13)</f>
        <v>0.625</v>
      </c>
    </row>
    <row r="14" spans="1:29" s="2" customFormat="1" x14ac:dyDescent="0.2">
      <c r="A14" s="2" t="s">
        <v>443</v>
      </c>
      <c r="B14" s="2">
        <f t="shared" ref="B14:M14" si="6">SUM(B3:B13)</f>
        <v>374</v>
      </c>
      <c r="C14" s="2">
        <f t="shared" si="6"/>
        <v>14</v>
      </c>
      <c r="D14" s="2">
        <f t="shared" si="6"/>
        <v>61</v>
      </c>
      <c r="E14" s="2">
        <f t="shared" si="6"/>
        <v>42</v>
      </c>
      <c r="F14" s="2">
        <f t="shared" si="6"/>
        <v>5</v>
      </c>
      <c r="G14" s="2">
        <f t="shared" si="6"/>
        <v>133</v>
      </c>
      <c r="H14" s="2">
        <f t="shared" si="6"/>
        <v>8</v>
      </c>
      <c r="I14" s="2">
        <f t="shared" si="6"/>
        <v>31</v>
      </c>
      <c r="J14" s="15">
        <f t="shared" si="6"/>
        <v>202</v>
      </c>
      <c r="K14" s="15">
        <f t="shared" si="6"/>
        <v>561</v>
      </c>
      <c r="L14" s="2">
        <f t="shared" si="6"/>
        <v>14</v>
      </c>
      <c r="M14" s="2">
        <f t="shared" si="6"/>
        <v>374</v>
      </c>
      <c r="N14" s="31">
        <f>J14/K14</f>
        <v>0.36007130124777181</v>
      </c>
      <c r="O14" s="32">
        <f t="shared" si="1"/>
        <v>3.7433155080213901E-2</v>
      </c>
      <c r="P14" s="31">
        <f>Y14</f>
        <v>0.36007130124777181</v>
      </c>
      <c r="Q14" s="22">
        <f>Z14</f>
        <v>3.7433155080213901E-2</v>
      </c>
      <c r="U14" s="2" t="s">
        <v>443</v>
      </c>
      <c r="V14" s="2">
        <f>SUM(V3:V13)</f>
        <v>178</v>
      </c>
      <c r="W14" s="2">
        <f>SUM(W3:W13)</f>
        <v>339</v>
      </c>
      <c r="X14" s="23" t="s">
        <v>433</v>
      </c>
      <c r="Y14" s="22">
        <f>Y3</f>
        <v>0.36007130124777181</v>
      </c>
      <c r="Z14" s="22">
        <f>Z3</f>
        <v>3.7433155080213901E-2</v>
      </c>
      <c r="AA14" s="31">
        <f>V14/W14</f>
        <v>0.52507374631268433</v>
      </c>
    </row>
    <row r="15" spans="1:29" s="2" customFormat="1" x14ac:dyDescent="0.2">
      <c r="J15" s="15"/>
      <c r="K15" s="15"/>
      <c r="N15" s="31"/>
      <c r="O15" s="32"/>
      <c r="P15" s="31"/>
      <c r="Q15" s="22"/>
      <c r="X15" s="23"/>
      <c r="Y15" s="22"/>
      <c r="Z15" s="22"/>
      <c r="AA15" s="31"/>
    </row>
    <row r="16" spans="1:29" s="2" customFormat="1" x14ac:dyDescent="0.2">
      <c r="H16" s="6">
        <v>2014</v>
      </c>
      <c r="J16" s="6">
        <f>SUM(J3:J13)</f>
        <v>202</v>
      </c>
      <c r="K16" s="6">
        <f>SUM(K3:K13)</f>
        <v>561</v>
      </c>
      <c r="L16" s="6">
        <f>SUM(L3:L13)</f>
        <v>14</v>
      </c>
      <c r="M16" s="6">
        <f>SUM(M3:M13)</f>
        <v>374</v>
      </c>
      <c r="N16" s="31"/>
      <c r="O16" s="32"/>
      <c r="P16" s="31"/>
      <c r="Q16" s="22"/>
      <c r="V16" s="6">
        <f>SUM(V3:V13)</f>
        <v>178</v>
      </c>
      <c r="W16" s="6">
        <f>SUM(W3:W13)</f>
        <v>339</v>
      </c>
      <c r="Y16" s="21"/>
      <c r="Z16" s="22"/>
      <c r="AA16" s="31"/>
    </row>
    <row r="17" spans="8:27" x14ac:dyDescent="0.2">
      <c r="H17" s="6">
        <v>2015</v>
      </c>
      <c r="I17" s="2"/>
      <c r="J17" s="6">
        <f>SUM(J4:J13)</f>
        <v>198</v>
      </c>
      <c r="K17" s="6">
        <f>SUM(K4:K13)</f>
        <v>538</v>
      </c>
      <c r="L17" s="6">
        <f>SUM(L4:L13)</f>
        <v>13</v>
      </c>
      <c r="M17" s="6">
        <f>SUM(M4:M13)</f>
        <v>354</v>
      </c>
      <c r="N17" s="21"/>
      <c r="P17" s="21"/>
      <c r="V17" s="6">
        <f>SUM(V4:V13)</f>
        <v>175</v>
      </c>
      <c r="W17" s="6">
        <f>SUM(W4:W13)</f>
        <v>333</v>
      </c>
      <c r="X17" s="2"/>
      <c r="AA17" s="25"/>
    </row>
    <row r="18" spans="8:27" x14ac:dyDescent="0.2">
      <c r="H18" s="6">
        <v>2016</v>
      </c>
      <c r="J18" s="6">
        <f>SUM(J5:J13)</f>
        <v>192</v>
      </c>
      <c r="K18" s="6">
        <f>SUM(K5:K13)</f>
        <v>513</v>
      </c>
      <c r="L18" s="6">
        <f>SUM(L5:L13)</f>
        <v>12</v>
      </c>
      <c r="M18" s="6">
        <f>SUM(M5:M13)</f>
        <v>334</v>
      </c>
      <c r="V18" s="6">
        <f>SUM(V5:V13)</f>
        <v>169</v>
      </c>
      <c r="W18" s="6">
        <f>SUM(W5:W13)</f>
        <v>322</v>
      </c>
      <c r="X18" s="2"/>
    </row>
    <row r="19" spans="8:27" x14ac:dyDescent="0.2">
      <c r="H19" s="6">
        <v>2017</v>
      </c>
      <c r="J19" s="6">
        <f>SUM(J6:J13)</f>
        <v>186</v>
      </c>
      <c r="K19" s="6">
        <f>SUM(K6:K13)</f>
        <v>488</v>
      </c>
      <c r="L19" s="6">
        <f>SUM(L6:L13)</f>
        <v>11</v>
      </c>
      <c r="M19" s="6">
        <f>SUM(M6:M13)</f>
        <v>314</v>
      </c>
      <c r="V19" s="6">
        <f>SUM(V6:V13)</f>
        <v>165</v>
      </c>
      <c r="W19" s="6">
        <f>SUM(W6:W13)</f>
        <v>308</v>
      </c>
      <c r="X19" s="2"/>
    </row>
    <row r="20" spans="8:27" x14ac:dyDescent="0.2">
      <c r="H20" s="6">
        <v>2018</v>
      </c>
      <c r="J20" s="6">
        <f>SUM(J7:J13)</f>
        <v>177</v>
      </c>
      <c r="K20" s="6">
        <f>SUM(K7:K13)</f>
        <v>452</v>
      </c>
      <c r="L20" s="6">
        <f>SUM(L7:L13)</f>
        <v>8</v>
      </c>
      <c r="M20" s="6">
        <f>SUM(M7:M13)</f>
        <v>283</v>
      </c>
      <c r="V20" s="6">
        <f>SUM(V7:V13)</f>
        <v>157</v>
      </c>
      <c r="W20" s="6">
        <f>SUM(W7:W13)</f>
        <v>290</v>
      </c>
      <c r="X20" s="2"/>
    </row>
    <row r="21" spans="8:27" x14ac:dyDescent="0.2">
      <c r="H21" s="6">
        <v>2019</v>
      </c>
      <c r="J21" s="6">
        <f>SUM(J8:J13)</f>
        <v>168</v>
      </c>
      <c r="K21" s="6">
        <f>SUM(K8:K13)</f>
        <v>415</v>
      </c>
      <c r="L21" s="6">
        <f>SUM(L8:L13)</f>
        <v>7</v>
      </c>
      <c r="M21" s="6">
        <f>SUM(M8:M13)</f>
        <v>253</v>
      </c>
      <c r="V21" s="6">
        <f>SUM(V8:V13)</f>
        <v>150</v>
      </c>
      <c r="W21" s="6">
        <f>SUM(W8:W13)</f>
        <v>277</v>
      </c>
      <c r="X21" s="2"/>
    </row>
    <row r="22" spans="8:27" x14ac:dyDescent="0.2">
      <c r="H22" s="6">
        <v>2020</v>
      </c>
      <c r="J22" s="6">
        <f>SUM(J9:J13)</f>
        <v>156</v>
      </c>
      <c r="K22" s="6">
        <f>SUM(K9:K13)</f>
        <v>374</v>
      </c>
      <c r="L22" s="6">
        <f>SUM(L9:L13)</f>
        <v>7</v>
      </c>
      <c r="M22" s="6">
        <f>SUM(M9:M13)</f>
        <v>223</v>
      </c>
      <c r="V22" s="6">
        <f>SUM(V9:V13)</f>
        <v>140</v>
      </c>
      <c r="W22" s="6">
        <f>SUM(W9:W13)</f>
        <v>259</v>
      </c>
      <c r="X22" s="2"/>
    </row>
    <row r="23" spans="8:27" x14ac:dyDescent="0.2">
      <c r="H23" s="6">
        <v>2021</v>
      </c>
      <c r="J23" s="6">
        <f>SUM(J10:J13)</f>
        <v>133</v>
      </c>
      <c r="K23" s="6">
        <f>SUM(K10:K13)</f>
        <v>313</v>
      </c>
      <c r="L23" s="6">
        <f>SUM(L10:L13)</f>
        <v>7</v>
      </c>
      <c r="M23" s="6">
        <f>SUM(M10:M13)</f>
        <v>183</v>
      </c>
      <c r="V23" s="6">
        <f>SUM(V10:V13)</f>
        <v>121</v>
      </c>
      <c r="W23" s="6">
        <f>SUM(W10:W13)</f>
        <v>216</v>
      </c>
      <c r="X23" s="2"/>
    </row>
    <row r="24" spans="8:27" x14ac:dyDescent="0.2">
      <c r="H24" s="6">
        <v>2022</v>
      </c>
      <c r="J24" s="6">
        <f>SUM(J11:J13)</f>
        <v>78</v>
      </c>
      <c r="K24" s="6">
        <f>SUM(K11:K13)</f>
        <v>201</v>
      </c>
      <c r="L24" s="6">
        <f>SUM(L11:L13)</f>
        <v>3</v>
      </c>
      <c r="M24" s="6">
        <f>SUM(M11:M13)</f>
        <v>122</v>
      </c>
      <c r="V24" s="6">
        <f>SUM(V11:V13)</f>
        <v>74</v>
      </c>
      <c r="W24" s="6">
        <f>SUM(W11:W13)</f>
        <v>135</v>
      </c>
      <c r="X24" s="2"/>
    </row>
    <row r="25" spans="8:27" x14ac:dyDescent="0.2">
      <c r="H25" s="6">
        <v>2023</v>
      </c>
      <c r="J25" s="6">
        <f>SUM(J12:J13)</f>
        <v>45</v>
      </c>
      <c r="K25" s="6">
        <f>SUM(K12:K13)</f>
        <v>121</v>
      </c>
      <c r="L25" s="6">
        <f>SUM(L12:L13)</f>
        <v>0</v>
      </c>
      <c r="M25" s="6">
        <f>SUM(M12:M13)</f>
        <v>72</v>
      </c>
      <c r="V25" s="6">
        <f>SUM(V12:V13)</f>
        <v>41</v>
      </c>
      <c r="W25" s="6">
        <f>SUM(W12:W13)</f>
        <v>83</v>
      </c>
      <c r="X25" s="2"/>
    </row>
    <row r="26" spans="8:27" x14ac:dyDescent="0.2">
      <c r="H26" s="6">
        <v>2024</v>
      </c>
      <c r="J26" s="6">
        <f>J13</f>
        <v>22</v>
      </c>
      <c r="K26" s="6">
        <f>K13</f>
        <v>46</v>
      </c>
      <c r="L26" s="6">
        <f>L13</f>
        <v>0</v>
      </c>
      <c r="M26" s="6">
        <f>M13</f>
        <v>24</v>
      </c>
      <c r="V26" s="6">
        <f>V13</f>
        <v>20</v>
      </c>
      <c r="W26" s="6">
        <f>W13</f>
        <v>32</v>
      </c>
    </row>
    <row r="37" spans="3:15" x14ac:dyDescent="0.2">
      <c r="C37" s="6"/>
      <c r="E37" s="9"/>
      <c r="O37" s="6"/>
    </row>
  </sheetData>
  <mergeCells count="12">
    <mergeCell ref="P1:Q1"/>
    <mergeCell ref="A1:A2"/>
    <mergeCell ref="B1:B2"/>
    <mergeCell ref="C1:C2"/>
    <mergeCell ref="D1:F1"/>
    <mergeCell ref="G1:I1"/>
    <mergeCell ref="J1:J2"/>
    <mergeCell ref="K1:K2"/>
    <mergeCell ref="L1:L2"/>
    <mergeCell ref="M1:M2"/>
    <mergeCell ref="N1:N2"/>
    <mergeCell ref="O1:O2"/>
  </mergeCells>
  <pageMargins left="0.7" right="0.7" top="0.75" bottom="0.75" header="0.3" footer="0.3"/>
  <ignoredErrors>
    <ignoredError sqref="Z4:Z9 AA4:AA10 AA11:AA12 V17:W26 L17:M25 Z12 Z10:Z1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29DC8-BB20-0C42-95B6-2E367F1CD26A}">
  <dimension ref="A1:X25"/>
  <sheetViews>
    <sheetView workbookViewId="0">
      <selection activeCell="R1" sqref="R1:R1048576"/>
    </sheetView>
  </sheetViews>
  <sheetFormatPr baseColWidth="10" defaultRowHeight="16" x14ac:dyDescent="0.2"/>
  <cols>
    <col min="1" max="1" width="9" style="10" bestFit="1" customWidth="1"/>
    <col min="3" max="3" width="14" style="10" customWidth="1"/>
    <col min="4" max="4" width="11.83203125" style="10" customWidth="1"/>
    <col min="5" max="5" width="40.33203125" bestFit="1" customWidth="1"/>
    <col min="6" max="6" width="16.33203125" bestFit="1" customWidth="1"/>
    <col min="7" max="7" width="50.83203125" customWidth="1"/>
    <col min="9" max="9" width="11" style="10" bestFit="1" customWidth="1"/>
    <col min="10" max="10" width="14" style="10" bestFit="1" customWidth="1"/>
    <col min="11" max="12" width="10.83203125" style="10"/>
    <col min="13" max="14" width="12.6640625" customWidth="1"/>
    <col min="15" max="15" width="11.5" style="10" customWidth="1"/>
    <col min="16" max="16" width="16.5" bestFit="1" customWidth="1"/>
    <col min="17" max="17" width="16.5" customWidth="1"/>
    <col min="18" max="18" width="16.5" style="10" customWidth="1"/>
    <col min="19" max="19" width="50.83203125" customWidth="1"/>
  </cols>
  <sheetData>
    <row r="1" spans="1:24" s="1" customFormat="1" ht="34" x14ac:dyDescent="0.2">
      <c r="A1" s="1" t="s">
        <v>171</v>
      </c>
      <c r="B1" s="1" t="s">
        <v>1</v>
      </c>
      <c r="C1" s="1" t="s">
        <v>173</v>
      </c>
      <c r="D1" s="1" t="s">
        <v>2</v>
      </c>
      <c r="E1" s="1" t="s">
        <v>9</v>
      </c>
      <c r="F1" s="1" t="s">
        <v>0</v>
      </c>
      <c r="G1" s="1" t="s">
        <v>4</v>
      </c>
      <c r="H1" s="1" t="s">
        <v>174</v>
      </c>
      <c r="I1" s="1" t="s">
        <v>175</v>
      </c>
      <c r="J1" s="1" t="s">
        <v>176</v>
      </c>
      <c r="K1" s="1" t="s">
        <v>177</v>
      </c>
      <c r="L1" s="1" t="s">
        <v>178</v>
      </c>
      <c r="M1" s="1" t="s">
        <v>179</v>
      </c>
      <c r="N1" s="1" t="s">
        <v>180</v>
      </c>
      <c r="O1" s="1" t="s">
        <v>181</v>
      </c>
      <c r="P1" s="1" t="s">
        <v>182</v>
      </c>
      <c r="Q1" s="1" t="s">
        <v>183</v>
      </c>
      <c r="R1" s="1" t="s">
        <v>184</v>
      </c>
      <c r="S1" s="1" t="s">
        <v>185</v>
      </c>
      <c r="T1" s="1" t="s">
        <v>186</v>
      </c>
      <c r="U1" s="3"/>
      <c r="V1" s="3"/>
      <c r="W1" s="3"/>
      <c r="X1" s="3"/>
    </row>
    <row r="2" spans="1:24" s="5" customFormat="1" ht="119" x14ac:dyDescent="0.2">
      <c r="A2" s="9">
        <v>1</v>
      </c>
      <c r="B2" s="11">
        <v>45295</v>
      </c>
      <c r="C2" s="9" t="s">
        <v>187</v>
      </c>
      <c r="D2" s="9" t="s">
        <v>188</v>
      </c>
      <c r="E2" s="5" t="s">
        <v>189</v>
      </c>
      <c r="F2" s="5" t="s">
        <v>190</v>
      </c>
      <c r="G2" s="5" t="s">
        <v>191</v>
      </c>
      <c r="H2" s="5" t="s">
        <v>192</v>
      </c>
      <c r="I2" s="9">
        <v>17</v>
      </c>
      <c r="J2" s="9" t="s">
        <v>193</v>
      </c>
      <c r="K2" s="9">
        <v>2</v>
      </c>
      <c r="L2" s="9">
        <v>6</v>
      </c>
      <c r="M2" s="5" t="s">
        <v>194</v>
      </c>
      <c r="N2" s="5" t="s">
        <v>195</v>
      </c>
      <c r="O2" s="9">
        <v>1</v>
      </c>
      <c r="P2" s="5" t="s">
        <v>196</v>
      </c>
      <c r="Q2" s="5" t="s">
        <v>197</v>
      </c>
      <c r="R2" s="9">
        <v>1</v>
      </c>
      <c r="S2" s="5" t="s">
        <v>198</v>
      </c>
      <c r="T2" s="3" t="s">
        <v>199</v>
      </c>
      <c r="U2" s="3"/>
      <c r="V2" s="3"/>
      <c r="W2" s="3"/>
      <c r="X2" s="3"/>
    </row>
    <row r="3" spans="1:24" s="5" customFormat="1" ht="119" x14ac:dyDescent="0.2">
      <c r="A3" s="9">
        <v>2</v>
      </c>
      <c r="B3" s="11">
        <v>45333</v>
      </c>
      <c r="C3" s="36" t="s">
        <v>103</v>
      </c>
      <c r="D3" s="9" t="s">
        <v>102</v>
      </c>
      <c r="E3" s="5" t="s">
        <v>200</v>
      </c>
      <c r="F3" s="5" t="s">
        <v>201</v>
      </c>
      <c r="G3" s="5" t="s">
        <v>202</v>
      </c>
      <c r="H3" s="5" t="s">
        <v>203</v>
      </c>
      <c r="I3" s="9">
        <v>36</v>
      </c>
      <c r="J3" s="9" t="s">
        <v>204</v>
      </c>
      <c r="K3" s="9">
        <v>0</v>
      </c>
      <c r="L3" s="9">
        <v>2</v>
      </c>
      <c r="M3" s="5" t="s">
        <v>205</v>
      </c>
      <c r="N3" s="5" t="s">
        <v>206</v>
      </c>
      <c r="O3" s="9">
        <v>1</v>
      </c>
      <c r="P3" s="5" t="s">
        <v>207</v>
      </c>
      <c r="Q3" s="5" t="s">
        <v>208</v>
      </c>
      <c r="R3" s="9">
        <v>1</v>
      </c>
      <c r="S3" s="5" t="s">
        <v>209</v>
      </c>
      <c r="T3" s="3" t="s">
        <v>210</v>
      </c>
      <c r="U3" s="3"/>
      <c r="V3" s="3"/>
      <c r="W3" s="3"/>
      <c r="X3" s="3"/>
    </row>
    <row r="4" spans="1:24" s="5" customFormat="1" ht="102" x14ac:dyDescent="0.2">
      <c r="A4" s="9">
        <v>3</v>
      </c>
      <c r="B4" s="11">
        <v>45390</v>
      </c>
      <c r="C4" s="9" t="s">
        <v>211</v>
      </c>
      <c r="D4" s="9" t="s">
        <v>63</v>
      </c>
      <c r="E4" s="5" t="s">
        <v>212</v>
      </c>
      <c r="F4" s="5" t="s">
        <v>213</v>
      </c>
      <c r="G4" s="5" t="s">
        <v>214</v>
      </c>
      <c r="H4" s="5" t="s">
        <v>215</v>
      </c>
      <c r="I4" s="9">
        <v>22</v>
      </c>
      <c r="J4" s="9" t="s">
        <v>204</v>
      </c>
      <c r="K4" s="9">
        <v>0</v>
      </c>
      <c r="L4" s="9">
        <v>2</v>
      </c>
      <c r="M4" s="5" t="s">
        <v>216</v>
      </c>
      <c r="N4" s="5" t="s">
        <v>217</v>
      </c>
      <c r="O4" s="9">
        <v>0</v>
      </c>
      <c r="P4" s="5" t="s">
        <v>218</v>
      </c>
      <c r="Q4" s="5" t="s">
        <v>219</v>
      </c>
      <c r="R4" s="9">
        <v>0</v>
      </c>
      <c r="T4" s="3" t="s">
        <v>220</v>
      </c>
      <c r="U4" s="3"/>
      <c r="V4" s="3"/>
      <c r="W4" s="3"/>
      <c r="X4" s="3"/>
    </row>
    <row r="5" spans="1:24" s="5" customFormat="1" ht="102" x14ac:dyDescent="0.2">
      <c r="A5" s="14">
        <v>4</v>
      </c>
      <c r="B5" s="11">
        <v>45427</v>
      </c>
      <c r="C5" s="9" t="s">
        <v>221</v>
      </c>
      <c r="D5" s="9" t="s">
        <v>222</v>
      </c>
      <c r="E5" s="5" t="s">
        <v>223</v>
      </c>
      <c r="F5" s="5" t="s">
        <v>213</v>
      </c>
      <c r="G5" s="5" t="s">
        <v>224</v>
      </c>
      <c r="H5" s="5" t="s">
        <v>225</v>
      </c>
      <c r="I5" s="9">
        <v>21</v>
      </c>
      <c r="J5" s="9" t="s">
        <v>193</v>
      </c>
      <c r="K5" s="9">
        <v>0</v>
      </c>
      <c r="L5" s="9">
        <v>0</v>
      </c>
      <c r="M5" s="5" t="s">
        <v>216</v>
      </c>
      <c r="N5" s="5" t="s">
        <v>226</v>
      </c>
      <c r="O5" s="9">
        <v>1</v>
      </c>
      <c r="P5" s="5" t="s">
        <v>227</v>
      </c>
      <c r="Q5" s="5" t="s">
        <v>228</v>
      </c>
      <c r="R5" s="9">
        <v>0</v>
      </c>
      <c r="T5" s="3" t="s">
        <v>229</v>
      </c>
      <c r="U5" s="3" t="s">
        <v>230</v>
      </c>
      <c r="V5" s="3"/>
      <c r="W5" s="3"/>
      <c r="X5" s="3"/>
    </row>
    <row r="6" spans="1:24" s="5" customFormat="1" ht="119" x14ac:dyDescent="0.2">
      <c r="A6" s="9">
        <v>5</v>
      </c>
      <c r="B6" s="11">
        <v>45434</v>
      </c>
      <c r="C6" s="9" t="s">
        <v>231</v>
      </c>
      <c r="D6" s="9" t="s">
        <v>12</v>
      </c>
      <c r="E6" s="5" t="s">
        <v>232</v>
      </c>
      <c r="F6" s="5" t="s">
        <v>233</v>
      </c>
      <c r="G6" s="5" t="s">
        <v>234</v>
      </c>
      <c r="H6" s="5" t="s">
        <v>235</v>
      </c>
      <c r="I6" s="9">
        <v>61</v>
      </c>
      <c r="J6" s="9" t="s">
        <v>193</v>
      </c>
      <c r="K6" s="9">
        <v>2</v>
      </c>
      <c r="L6" s="9">
        <v>3</v>
      </c>
      <c r="M6" s="5" t="s">
        <v>216</v>
      </c>
      <c r="N6" s="5" t="s">
        <v>236</v>
      </c>
      <c r="O6" s="9">
        <v>0</v>
      </c>
      <c r="P6" s="5" t="s">
        <v>218</v>
      </c>
      <c r="Q6" s="5" t="s">
        <v>237</v>
      </c>
      <c r="R6" s="9" t="s">
        <v>172</v>
      </c>
      <c r="T6" s="3" t="s">
        <v>238</v>
      </c>
      <c r="U6" s="3"/>
      <c r="V6" s="3"/>
      <c r="W6" s="3"/>
      <c r="X6" s="3"/>
    </row>
    <row r="7" spans="1:24" s="5" customFormat="1" ht="170" x14ac:dyDescent="0.2">
      <c r="A7" s="9">
        <v>6</v>
      </c>
      <c r="B7" s="11">
        <v>45442</v>
      </c>
      <c r="C7" s="9" t="s">
        <v>239</v>
      </c>
      <c r="D7" s="9" t="s">
        <v>102</v>
      </c>
      <c r="E7" s="5" t="s">
        <v>240</v>
      </c>
      <c r="F7" s="5" t="s">
        <v>233</v>
      </c>
      <c r="G7" s="5" t="s">
        <v>241</v>
      </c>
      <c r="H7" s="5" t="s">
        <v>242</v>
      </c>
      <c r="I7" s="9">
        <v>18</v>
      </c>
      <c r="J7" s="9" t="s">
        <v>193</v>
      </c>
      <c r="K7" s="9">
        <v>1</v>
      </c>
      <c r="L7" s="9">
        <v>0</v>
      </c>
      <c r="M7" s="5" t="s">
        <v>216</v>
      </c>
      <c r="N7" s="5" t="s">
        <v>243</v>
      </c>
      <c r="O7" s="9" t="s">
        <v>244</v>
      </c>
      <c r="P7" s="5" t="s">
        <v>218</v>
      </c>
      <c r="Q7" s="5" t="s">
        <v>245</v>
      </c>
      <c r="R7" s="9">
        <v>1</v>
      </c>
      <c r="S7" s="5" t="s">
        <v>246</v>
      </c>
      <c r="T7" s="3" t="s">
        <v>247</v>
      </c>
      <c r="U7" s="3" t="s">
        <v>248</v>
      </c>
      <c r="V7" s="3"/>
      <c r="W7" s="3"/>
      <c r="X7" s="3"/>
    </row>
    <row r="8" spans="1:24" s="5" customFormat="1" ht="102" x14ac:dyDescent="0.2">
      <c r="A8" s="14">
        <v>7</v>
      </c>
      <c r="B8" s="11">
        <v>45446</v>
      </c>
      <c r="C8" s="9" t="s">
        <v>249</v>
      </c>
      <c r="D8" s="9" t="s">
        <v>146</v>
      </c>
      <c r="E8" s="5" t="s">
        <v>250</v>
      </c>
      <c r="F8" s="5" t="s">
        <v>213</v>
      </c>
      <c r="G8" s="5" t="s">
        <v>251</v>
      </c>
      <c r="H8" s="5" t="s">
        <v>252</v>
      </c>
      <c r="I8" s="9">
        <v>39</v>
      </c>
      <c r="J8" s="9" t="s">
        <v>193</v>
      </c>
      <c r="K8" s="9">
        <v>1</v>
      </c>
      <c r="L8" s="9">
        <v>1</v>
      </c>
      <c r="M8" s="5" t="s">
        <v>216</v>
      </c>
      <c r="N8" s="5" t="s">
        <v>253</v>
      </c>
      <c r="O8" s="9">
        <v>1</v>
      </c>
      <c r="P8" s="5" t="s">
        <v>218</v>
      </c>
      <c r="Q8" s="5" t="s">
        <v>254</v>
      </c>
      <c r="R8" s="9">
        <v>0</v>
      </c>
      <c r="T8" s="3" t="s">
        <v>255</v>
      </c>
      <c r="U8" s="3"/>
      <c r="V8" s="3"/>
      <c r="W8" s="3"/>
      <c r="X8" s="3"/>
    </row>
    <row r="9" spans="1:24" s="5" customFormat="1" ht="85" x14ac:dyDescent="0.2">
      <c r="A9" s="9">
        <v>8</v>
      </c>
      <c r="B9" s="11">
        <v>45458</v>
      </c>
      <c r="C9" s="9" t="s">
        <v>256</v>
      </c>
      <c r="D9" s="9" t="s">
        <v>257</v>
      </c>
      <c r="E9" s="5" t="s">
        <v>258</v>
      </c>
      <c r="F9" s="5" t="s">
        <v>213</v>
      </c>
      <c r="G9" s="5" t="s">
        <v>259</v>
      </c>
      <c r="H9" s="5" t="s">
        <v>260</v>
      </c>
      <c r="I9" s="9">
        <v>42</v>
      </c>
      <c r="J9" s="9" t="s">
        <v>193</v>
      </c>
      <c r="K9" s="9">
        <v>0</v>
      </c>
      <c r="L9" s="9">
        <v>9</v>
      </c>
      <c r="M9" s="5" t="s">
        <v>261</v>
      </c>
      <c r="N9" s="5" t="s">
        <v>262</v>
      </c>
      <c r="O9" s="9">
        <v>0</v>
      </c>
      <c r="P9" s="5" t="s">
        <v>263</v>
      </c>
      <c r="Q9" s="5" t="s">
        <v>264</v>
      </c>
      <c r="R9" s="9">
        <v>0</v>
      </c>
      <c r="T9" s="3" t="s">
        <v>265</v>
      </c>
      <c r="U9" s="3"/>
      <c r="V9" s="3"/>
      <c r="W9" s="3"/>
      <c r="X9" s="3"/>
    </row>
    <row r="10" spans="1:24" s="5" customFormat="1" ht="136" x14ac:dyDescent="0.2">
      <c r="A10" s="9">
        <v>9</v>
      </c>
      <c r="B10" s="11">
        <v>45460</v>
      </c>
      <c r="C10" s="9" t="s">
        <v>266</v>
      </c>
      <c r="D10" s="9" t="s">
        <v>102</v>
      </c>
      <c r="E10" s="5" t="s">
        <v>267</v>
      </c>
      <c r="F10" s="5" t="s">
        <v>213</v>
      </c>
      <c r="G10" s="5" t="s">
        <v>268</v>
      </c>
      <c r="H10" s="5" t="s">
        <v>269</v>
      </c>
      <c r="I10" s="9">
        <v>35</v>
      </c>
      <c r="J10" s="9" t="s">
        <v>193</v>
      </c>
      <c r="K10" s="9">
        <v>0</v>
      </c>
      <c r="L10" s="9">
        <v>4</v>
      </c>
      <c r="M10" s="5" t="s">
        <v>205</v>
      </c>
      <c r="N10" s="5" t="s">
        <v>270</v>
      </c>
      <c r="O10" s="9" t="s">
        <v>244</v>
      </c>
      <c r="P10" s="5" t="s">
        <v>218</v>
      </c>
      <c r="Q10" s="5" t="s">
        <v>271</v>
      </c>
      <c r="R10" s="9">
        <v>0</v>
      </c>
      <c r="T10" s="3" t="s">
        <v>272</v>
      </c>
      <c r="U10" s="3" t="s">
        <v>273</v>
      </c>
      <c r="V10" s="3"/>
      <c r="W10" s="3"/>
      <c r="X10" s="3"/>
    </row>
    <row r="11" spans="1:24" s="5" customFormat="1" ht="136" x14ac:dyDescent="0.2">
      <c r="A11" s="14">
        <v>10</v>
      </c>
      <c r="B11" s="11">
        <v>45464</v>
      </c>
      <c r="C11" s="9" t="s">
        <v>274</v>
      </c>
      <c r="D11" s="9" t="s">
        <v>275</v>
      </c>
      <c r="E11" s="5" t="s">
        <v>276</v>
      </c>
      <c r="F11" s="5" t="s">
        <v>233</v>
      </c>
      <c r="G11" s="5" t="s">
        <v>277</v>
      </c>
      <c r="H11" s="5" t="s">
        <v>278</v>
      </c>
      <c r="I11" s="9">
        <v>44</v>
      </c>
      <c r="J11" s="9" t="s">
        <v>193</v>
      </c>
      <c r="K11" s="9">
        <v>4</v>
      </c>
      <c r="L11" s="9">
        <v>10</v>
      </c>
      <c r="M11" s="5" t="s">
        <v>194</v>
      </c>
      <c r="N11" s="5" t="s">
        <v>279</v>
      </c>
      <c r="O11" s="9">
        <v>1</v>
      </c>
      <c r="P11" s="5" t="s">
        <v>280</v>
      </c>
      <c r="Q11" s="5" t="s">
        <v>281</v>
      </c>
      <c r="R11" s="9" t="s">
        <v>172</v>
      </c>
      <c r="T11" s="3" t="s">
        <v>282</v>
      </c>
      <c r="U11" s="3"/>
      <c r="V11" s="3"/>
      <c r="W11" s="3"/>
      <c r="X11" s="3"/>
    </row>
    <row r="12" spans="1:24" s="5" customFormat="1" ht="102" x14ac:dyDescent="0.2">
      <c r="A12" s="9">
        <v>11</v>
      </c>
      <c r="B12" s="11">
        <v>45470</v>
      </c>
      <c r="C12" s="9" t="s">
        <v>283</v>
      </c>
      <c r="D12" s="9" t="s">
        <v>284</v>
      </c>
      <c r="E12" s="5" t="s">
        <v>285</v>
      </c>
      <c r="F12" s="5" t="s">
        <v>213</v>
      </c>
      <c r="G12" s="5" t="s">
        <v>286</v>
      </c>
      <c r="H12" s="5" t="s">
        <v>287</v>
      </c>
      <c r="I12" s="9">
        <v>34</v>
      </c>
      <c r="J12" s="9" t="s">
        <v>193</v>
      </c>
      <c r="K12" s="9">
        <v>0</v>
      </c>
      <c r="L12" s="9">
        <v>3</v>
      </c>
      <c r="M12" s="5" t="s">
        <v>205</v>
      </c>
      <c r="N12" s="5" t="s">
        <v>288</v>
      </c>
      <c r="O12" s="9">
        <v>0</v>
      </c>
      <c r="P12" s="5" t="s">
        <v>218</v>
      </c>
      <c r="Q12" s="5" t="s">
        <v>289</v>
      </c>
      <c r="R12" s="9">
        <v>0</v>
      </c>
      <c r="T12" s="3" t="s">
        <v>290</v>
      </c>
      <c r="U12" s="3" t="s">
        <v>291</v>
      </c>
      <c r="V12" s="3"/>
      <c r="W12" s="3"/>
      <c r="X12" s="3"/>
    </row>
    <row r="13" spans="1:24" s="5" customFormat="1" ht="119" x14ac:dyDescent="0.2">
      <c r="A13" s="9">
        <v>12</v>
      </c>
      <c r="B13" s="11">
        <v>45477</v>
      </c>
      <c r="C13" s="9" t="s">
        <v>292</v>
      </c>
      <c r="D13" s="9" t="s">
        <v>293</v>
      </c>
      <c r="E13" s="5" t="s">
        <v>294</v>
      </c>
      <c r="F13" s="5" t="s">
        <v>295</v>
      </c>
      <c r="G13" s="5" t="s">
        <v>296</v>
      </c>
      <c r="H13" s="5" t="s">
        <v>297</v>
      </c>
      <c r="I13" s="9">
        <v>28</v>
      </c>
      <c r="J13" s="9" t="s">
        <v>193</v>
      </c>
      <c r="K13" s="9">
        <v>0</v>
      </c>
      <c r="L13" s="9">
        <v>1</v>
      </c>
      <c r="M13" s="5" t="s">
        <v>205</v>
      </c>
      <c r="N13" s="5" t="s">
        <v>298</v>
      </c>
      <c r="O13" s="9">
        <v>1</v>
      </c>
      <c r="P13" s="5" t="s">
        <v>299</v>
      </c>
      <c r="Q13" s="5" t="s">
        <v>300</v>
      </c>
      <c r="R13" s="9">
        <v>1</v>
      </c>
      <c r="S13" s="5" t="s">
        <v>301</v>
      </c>
      <c r="T13" s="3" t="s">
        <v>302</v>
      </c>
      <c r="U13" s="3"/>
      <c r="V13" s="3"/>
      <c r="W13" s="3"/>
      <c r="X13" s="3"/>
    </row>
    <row r="14" spans="1:24" s="5" customFormat="1" ht="102" x14ac:dyDescent="0.2">
      <c r="A14" s="14">
        <v>13</v>
      </c>
      <c r="B14" s="11">
        <v>45482</v>
      </c>
      <c r="C14" s="9" t="s">
        <v>303</v>
      </c>
      <c r="D14" s="9" t="s">
        <v>34</v>
      </c>
      <c r="E14" s="5" t="s">
        <v>304</v>
      </c>
      <c r="F14" s="5" t="s">
        <v>213</v>
      </c>
      <c r="G14" s="5" t="s">
        <v>305</v>
      </c>
      <c r="H14" s="5" t="s">
        <v>306</v>
      </c>
      <c r="I14" s="9" t="s">
        <v>307</v>
      </c>
      <c r="J14" s="9" t="s">
        <v>308</v>
      </c>
      <c r="K14" s="9">
        <v>1</v>
      </c>
      <c r="L14" s="9">
        <v>2</v>
      </c>
      <c r="M14" s="5" t="s">
        <v>309</v>
      </c>
      <c r="N14" s="5" t="s">
        <v>310</v>
      </c>
      <c r="O14" s="9">
        <v>0</v>
      </c>
      <c r="P14" s="5" t="s">
        <v>218</v>
      </c>
      <c r="Q14" s="5" t="s">
        <v>311</v>
      </c>
      <c r="R14" s="9">
        <v>0</v>
      </c>
      <c r="T14" s="3" t="s">
        <v>312</v>
      </c>
      <c r="U14" s="3" t="s">
        <v>313</v>
      </c>
      <c r="V14" s="3"/>
      <c r="W14" s="3"/>
      <c r="X14" s="3"/>
    </row>
    <row r="15" spans="1:24" s="5" customFormat="1" ht="119" x14ac:dyDescent="0.2">
      <c r="A15" s="9">
        <v>14</v>
      </c>
      <c r="B15" s="11">
        <v>45497</v>
      </c>
      <c r="C15" s="9" t="s">
        <v>314</v>
      </c>
      <c r="D15" s="9" t="s">
        <v>34</v>
      </c>
      <c r="E15" s="5" t="s">
        <v>315</v>
      </c>
      <c r="F15" s="5" t="s">
        <v>213</v>
      </c>
      <c r="G15" s="5" t="s">
        <v>316</v>
      </c>
      <c r="H15" s="5" t="s">
        <v>317</v>
      </c>
      <c r="I15" s="9">
        <v>36</v>
      </c>
      <c r="J15" s="9" t="s">
        <v>193</v>
      </c>
      <c r="K15" s="9">
        <v>0</v>
      </c>
      <c r="L15" s="9">
        <v>3</v>
      </c>
      <c r="M15" s="5" t="s">
        <v>205</v>
      </c>
      <c r="N15" s="5" t="s">
        <v>318</v>
      </c>
      <c r="O15" s="9">
        <v>1</v>
      </c>
      <c r="P15" s="5" t="s">
        <v>280</v>
      </c>
      <c r="Q15" s="5" t="s">
        <v>319</v>
      </c>
      <c r="R15" s="9">
        <v>0</v>
      </c>
      <c r="T15" s="3" t="s">
        <v>320</v>
      </c>
      <c r="U15" s="3" t="s">
        <v>321</v>
      </c>
      <c r="V15" s="3"/>
      <c r="W15" s="3"/>
      <c r="X15" s="3"/>
    </row>
    <row r="16" spans="1:24" s="5" customFormat="1" ht="102" x14ac:dyDescent="0.2">
      <c r="A16" s="9">
        <v>15</v>
      </c>
      <c r="B16" s="11">
        <v>45506</v>
      </c>
      <c r="C16" s="9" t="s">
        <v>322</v>
      </c>
      <c r="D16" s="9" t="s">
        <v>71</v>
      </c>
      <c r="E16" s="5" t="s">
        <v>323</v>
      </c>
      <c r="F16" s="5" t="s">
        <v>295</v>
      </c>
      <c r="G16" s="5" t="s">
        <v>324</v>
      </c>
      <c r="H16" s="5" t="s">
        <v>325</v>
      </c>
      <c r="I16" s="9">
        <v>49</v>
      </c>
      <c r="J16" s="9" t="s">
        <v>193</v>
      </c>
      <c r="K16" s="9">
        <v>0</v>
      </c>
      <c r="L16" s="9">
        <v>0</v>
      </c>
      <c r="M16" s="5" t="s">
        <v>205</v>
      </c>
      <c r="N16" s="5" t="s">
        <v>326</v>
      </c>
      <c r="O16" s="9">
        <v>1</v>
      </c>
      <c r="P16" s="5" t="s">
        <v>227</v>
      </c>
      <c r="Q16" s="5" t="s">
        <v>327</v>
      </c>
      <c r="R16" s="9">
        <v>1</v>
      </c>
      <c r="S16" s="5" t="s">
        <v>328</v>
      </c>
      <c r="T16" s="3" t="s">
        <v>329</v>
      </c>
      <c r="U16" s="3" t="s">
        <v>330</v>
      </c>
      <c r="V16" s="3" t="s">
        <v>331</v>
      </c>
      <c r="W16" s="3"/>
      <c r="X16" s="3"/>
    </row>
    <row r="17" spans="1:24" s="5" customFormat="1" ht="136" x14ac:dyDescent="0.2">
      <c r="A17" s="14">
        <v>16</v>
      </c>
      <c r="B17" s="11">
        <v>45533</v>
      </c>
      <c r="C17" s="9" t="s">
        <v>332</v>
      </c>
      <c r="D17" s="9" t="s">
        <v>102</v>
      </c>
      <c r="E17" s="5" t="s">
        <v>333</v>
      </c>
      <c r="F17" s="5" t="s">
        <v>213</v>
      </c>
      <c r="G17" s="5" t="s">
        <v>334</v>
      </c>
      <c r="H17" s="5" t="s">
        <v>335</v>
      </c>
      <c r="I17" s="9">
        <v>30</v>
      </c>
      <c r="J17" s="9" t="s">
        <v>193</v>
      </c>
      <c r="K17" s="9">
        <v>1</v>
      </c>
      <c r="L17" s="9">
        <v>3</v>
      </c>
      <c r="M17" s="5" t="s">
        <v>336</v>
      </c>
      <c r="N17" s="5" t="s">
        <v>337</v>
      </c>
      <c r="O17" s="9">
        <v>0</v>
      </c>
      <c r="P17" s="5" t="s">
        <v>338</v>
      </c>
      <c r="Q17" s="5" t="s">
        <v>339</v>
      </c>
      <c r="R17" s="9">
        <v>0</v>
      </c>
      <c r="T17" s="3" t="s">
        <v>340</v>
      </c>
      <c r="U17" s="3"/>
      <c r="V17" s="3"/>
      <c r="W17" s="3"/>
      <c r="X17" s="3"/>
    </row>
    <row r="18" spans="1:24" s="5" customFormat="1" ht="102" x14ac:dyDescent="0.2">
      <c r="A18" s="9">
        <v>17</v>
      </c>
      <c r="B18" s="11">
        <v>45537</v>
      </c>
      <c r="C18" s="9" t="s">
        <v>341</v>
      </c>
      <c r="D18" s="9" t="s">
        <v>57</v>
      </c>
      <c r="E18" s="5" t="s">
        <v>342</v>
      </c>
      <c r="F18" s="5" t="s">
        <v>295</v>
      </c>
      <c r="G18" s="5" t="s">
        <v>343</v>
      </c>
      <c r="H18" s="5" t="s">
        <v>344</v>
      </c>
      <c r="I18" s="9">
        <v>30</v>
      </c>
      <c r="J18" s="9" t="s">
        <v>193</v>
      </c>
      <c r="K18" s="9">
        <v>4</v>
      </c>
      <c r="L18" s="9">
        <v>0</v>
      </c>
      <c r="M18" s="5" t="s">
        <v>216</v>
      </c>
      <c r="N18" s="5" t="s">
        <v>345</v>
      </c>
      <c r="O18" s="9">
        <v>0</v>
      </c>
      <c r="P18" s="5" t="s">
        <v>218</v>
      </c>
      <c r="Q18" s="5" t="s">
        <v>346</v>
      </c>
      <c r="R18" s="9">
        <v>1</v>
      </c>
      <c r="S18" s="5" t="s">
        <v>347</v>
      </c>
      <c r="T18" s="3" t="s">
        <v>348</v>
      </c>
      <c r="U18" s="3"/>
      <c r="V18" s="3"/>
      <c r="W18" s="3"/>
      <c r="X18" s="3"/>
    </row>
    <row r="19" spans="1:24" s="5" customFormat="1" ht="102" x14ac:dyDescent="0.2">
      <c r="A19" s="9">
        <v>18</v>
      </c>
      <c r="B19" s="11">
        <v>45537</v>
      </c>
      <c r="C19" s="9" t="s">
        <v>349</v>
      </c>
      <c r="D19" s="9" t="s">
        <v>350</v>
      </c>
      <c r="E19" s="5" t="s">
        <v>351</v>
      </c>
      <c r="F19" s="5" t="s">
        <v>213</v>
      </c>
      <c r="G19" s="5" t="s">
        <v>352</v>
      </c>
      <c r="H19" s="5" t="s">
        <v>353</v>
      </c>
      <c r="I19" s="9">
        <v>44</v>
      </c>
      <c r="J19" s="9" t="s">
        <v>193</v>
      </c>
      <c r="K19" s="9">
        <v>0</v>
      </c>
      <c r="L19" s="9">
        <v>6</v>
      </c>
      <c r="M19" s="5" t="s">
        <v>216</v>
      </c>
      <c r="N19" s="5" t="s">
        <v>354</v>
      </c>
      <c r="O19" s="9">
        <v>0</v>
      </c>
      <c r="P19" s="5" t="s">
        <v>218</v>
      </c>
      <c r="Q19" s="5" t="s">
        <v>355</v>
      </c>
      <c r="R19" s="9">
        <v>0</v>
      </c>
      <c r="T19" s="3" t="s">
        <v>356</v>
      </c>
      <c r="U19" s="3"/>
      <c r="V19" s="3"/>
      <c r="W19" s="3"/>
      <c r="X19" s="3"/>
    </row>
    <row r="20" spans="1:24" s="5" customFormat="1" ht="119" x14ac:dyDescent="0.2">
      <c r="A20" s="14">
        <v>19</v>
      </c>
      <c r="B20" s="11">
        <v>45539</v>
      </c>
      <c r="C20" s="9" t="s">
        <v>357</v>
      </c>
      <c r="D20" s="9" t="s">
        <v>164</v>
      </c>
      <c r="E20" s="5" t="s">
        <v>358</v>
      </c>
      <c r="F20" s="5" t="s">
        <v>190</v>
      </c>
      <c r="G20" s="5" t="s">
        <v>359</v>
      </c>
      <c r="H20" s="5" t="s">
        <v>360</v>
      </c>
      <c r="I20" s="9">
        <v>14</v>
      </c>
      <c r="J20" s="9" t="s">
        <v>193</v>
      </c>
      <c r="K20" s="9">
        <v>4</v>
      </c>
      <c r="L20" s="9">
        <v>9</v>
      </c>
      <c r="M20" s="5" t="s">
        <v>205</v>
      </c>
      <c r="N20" s="5" t="s">
        <v>361</v>
      </c>
      <c r="O20" s="9">
        <v>1</v>
      </c>
      <c r="P20" s="5" t="s">
        <v>218</v>
      </c>
      <c r="Q20" s="5" t="s">
        <v>362</v>
      </c>
      <c r="R20" s="9">
        <v>1</v>
      </c>
      <c r="S20" s="5" t="s">
        <v>363</v>
      </c>
      <c r="T20" s="3" t="s">
        <v>364</v>
      </c>
      <c r="U20" s="3"/>
      <c r="V20" s="3"/>
      <c r="W20" s="3"/>
      <c r="X20" s="3"/>
    </row>
    <row r="21" spans="1:24" s="5" customFormat="1" ht="102" x14ac:dyDescent="0.2">
      <c r="A21" s="9">
        <v>20</v>
      </c>
      <c r="B21" s="11">
        <v>45542</v>
      </c>
      <c r="C21" s="9" t="s">
        <v>365</v>
      </c>
      <c r="D21" s="9" t="s">
        <v>366</v>
      </c>
      <c r="E21" s="5" t="s">
        <v>367</v>
      </c>
      <c r="F21" s="5" t="s">
        <v>213</v>
      </c>
      <c r="G21" s="5" t="s">
        <v>368</v>
      </c>
      <c r="H21" s="5" t="s">
        <v>369</v>
      </c>
      <c r="I21" s="9">
        <v>32</v>
      </c>
      <c r="J21" s="9" t="s">
        <v>193</v>
      </c>
      <c r="K21" s="9">
        <v>0</v>
      </c>
      <c r="L21" s="9">
        <v>8</v>
      </c>
      <c r="M21" s="5" t="s">
        <v>205</v>
      </c>
      <c r="N21" s="5" t="s">
        <v>370</v>
      </c>
      <c r="O21" s="9" t="s">
        <v>371</v>
      </c>
      <c r="P21" s="5" t="s">
        <v>263</v>
      </c>
      <c r="Q21" s="5" t="s">
        <v>372</v>
      </c>
      <c r="R21" s="9">
        <v>0</v>
      </c>
      <c r="T21" s="3" t="s">
        <v>373</v>
      </c>
      <c r="U21" s="3"/>
      <c r="V21" s="3"/>
      <c r="W21" s="3"/>
      <c r="X21" s="3"/>
    </row>
    <row r="22" spans="1:24" s="5" customFormat="1" ht="102" x14ac:dyDescent="0.2">
      <c r="A22" s="9">
        <v>21</v>
      </c>
      <c r="B22" s="11">
        <v>45621</v>
      </c>
      <c r="C22" s="9" t="s">
        <v>374</v>
      </c>
      <c r="D22" s="9" t="s">
        <v>375</v>
      </c>
      <c r="E22" s="5" t="s">
        <v>376</v>
      </c>
      <c r="F22" s="5" t="s">
        <v>213</v>
      </c>
      <c r="G22" s="5" t="s">
        <v>377</v>
      </c>
      <c r="H22" s="5" t="s">
        <v>378</v>
      </c>
      <c r="I22" s="9">
        <v>21</v>
      </c>
      <c r="J22" s="9" t="s">
        <v>193</v>
      </c>
      <c r="K22" s="9">
        <v>0</v>
      </c>
      <c r="L22" s="9">
        <v>1</v>
      </c>
      <c r="M22" s="5" t="s">
        <v>205</v>
      </c>
      <c r="N22" s="5" t="s">
        <v>379</v>
      </c>
      <c r="O22" s="9">
        <v>0</v>
      </c>
      <c r="P22" s="5" t="s">
        <v>380</v>
      </c>
      <c r="Q22" s="5" t="s">
        <v>381</v>
      </c>
      <c r="R22" s="9">
        <v>0</v>
      </c>
      <c r="T22" s="3" t="s">
        <v>382</v>
      </c>
      <c r="U22" s="3"/>
      <c r="V22" s="3"/>
      <c r="W22" s="3"/>
      <c r="X22" s="3"/>
    </row>
    <row r="23" spans="1:24" s="5" customFormat="1" ht="102" x14ac:dyDescent="0.2">
      <c r="A23" s="14">
        <v>22</v>
      </c>
      <c r="B23" s="11">
        <v>45630</v>
      </c>
      <c r="C23" s="9" t="s">
        <v>383</v>
      </c>
      <c r="D23" s="9" t="s">
        <v>146</v>
      </c>
      <c r="E23" s="5" t="s">
        <v>384</v>
      </c>
      <c r="F23" s="5" t="s">
        <v>190</v>
      </c>
      <c r="G23" s="5" t="s">
        <v>385</v>
      </c>
      <c r="H23" s="5" t="s">
        <v>386</v>
      </c>
      <c r="I23" s="9">
        <v>56</v>
      </c>
      <c r="J23" s="9" t="s">
        <v>193</v>
      </c>
      <c r="K23" s="9">
        <v>0</v>
      </c>
      <c r="L23" s="9">
        <v>2</v>
      </c>
      <c r="M23" s="5" t="s">
        <v>216</v>
      </c>
      <c r="N23" s="5" t="s">
        <v>387</v>
      </c>
      <c r="O23" s="9">
        <v>1</v>
      </c>
      <c r="P23" s="5" t="s">
        <v>196</v>
      </c>
      <c r="Q23" s="5" t="s">
        <v>388</v>
      </c>
      <c r="R23" s="9">
        <v>1</v>
      </c>
      <c r="S23" s="13" t="s">
        <v>389</v>
      </c>
      <c r="T23" s="3" t="s">
        <v>390</v>
      </c>
      <c r="U23" s="3"/>
      <c r="V23" s="3"/>
      <c r="W23" s="3"/>
      <c r="X23" s="3"/>
    </row>
    <row r="24" spans="1:24" s="5" customFormat="1" ht="119" x14ac:dyDescent="0.2">
      <c r="A24" s="9">
        <v>23</v>
      </c>
      <c r="B24" s="11">
        <v>45631</v>
      </c>
      <c r="C24" s="9" t="s">
        <v>391</v>
      </c>
      <c r="D24" s="9" t="s">
        <v>119</v>
      </c>
      <c r="E24" s="5" t="s">
        <v>392</v>
      </c>
      <c r="F24" s="5" t="s">
        <v>233</v>
      </c>
      <c r="G24" s="5" t="s">
        <v>393</v>
      </c>
      <c r="H24" s="5" t="s">
        <v>394</v>
      </c>
      <c r="I24" s="9">
        <v>73</v>
      </c>
      <c r="J24" s="9" t="s">
        <v>193</v>
      </c>
      <c r="K24" s="9">
        <v>1</v>
      </c>
      <c r="L24" s="9">
        <v>2</v>
      </c>
      <c r="M24" s="5" t="s">
        <v>216</v>
      </c>
      <c r="N24" s="5" t="s">
        <v>395</v>
      </c>
      <c r="O24" s="9" t="s">
        <v>371</v>
      </c>
      <c r="P24" s="5" t="s">
        <v>196</v>
      </c>
      <c r="Q24" s="5" t="s">
        <v>396</v>
      </c>
      <c r="R24" s="9" t="s">
        <v>172</v>
      </c>
      <c r="T24" s="3" t="s">
        <v>397</v>
      </c>
      <c r="U24" s="3"/>
      <c r="V24" s="3"/>
      <c r="W24" s="3"/>
      <c r="X24" s="3"/>
    </row>
    <row r="25" spans="1:24" s="5" customFormat="1" ht="136" x14ac:dyDescent="0.2">
      <c r="A25" s="9">
        <v>24</v>
      </c>
      <c r="B25" s="11">
        <v>45642</v>
      </c>
      <c r="C25" s="9" t="s">
        <v>398</v>
      </c>
      <c r="D25" s="9" t="s">
        <v>399</v>
      </c>
      <c r="E25" s="5" t="s">
        <v>400</v>
      </c>
      <c r="F25" s="5" t="s">
        <v>190</v>
      </c>
      <c r="G25" s="5" t="s">
        <v>401</v>
      </c>
      <c r="H25" s="5" t="s">
        <v>402</v>
      </c>
      <c r="I25" s="9">
        <v>15</v>
      </c>
      <c r="J25" s="9" t="s">
        <v>204</v>
      </c>
      <c r="K25" s="9">
        <v>2</v>
      </c>
      <c r="L25" s="9">
        <v>6</v>
      </c>
      <c r="M25" s="5" t="s">
        <v>216</v>
      </c>
      <c r="N25" s="5" t="s">
        <v>403</v>
      </c>
      <c r="O25" s="9">
        <v>1</v>
      </c>
      <c r="P25" s="5" t="s">
        <v>196</v>
      </c>
      <c r="Q25" s="5" t="s">
        <v>404</v>
      </c>
      <c r="R25" s="9">
        <v>1</v>
      </c>
      <c r="S25" s="5" t="s">
        <v>405</v>
      </c>
      <c r="T25" s="3" t="s">
        <v>406</v>
      </c>
      <c r="U25" s="3"/>
      <c r="V25" s="3"/>
      <c r="W25" s="3"/>
      <c r="X25" s="3"/>
    </row>
  </sheetData>
  <autoFilter ref="A1:X25" xr:uid="{5C729DC8-BB20-0C42-95B6-2E367F1CD26A}"/>
  <hyperlinks>
    <hyperlink ref="S23" r:id="rId1" xr:uid="{D5BCE6B4-C011-7048-BD06-8C7AE0D535E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E4BEA-78FC-1C44-BC68-4C10C462F4AF}">
  <dimension ref="A1:S2"/>
  <sheetViews>
    <sheetView workbookViewId="0">
      <selection activeCell="O2" sqref="O2"/>
    </sheetView>
  </sheetViews>
  <sheetFormatPr baseColWidth="10" defaultRowHeight="16" x14ac:dyDescent="0.2"/>
  <cols>
    <col min="1" max="1" width="2.1640625" bestFit="1" customWidth="1"/>
    <col min="2" max="2" width="8.1640625" bestFit="1" customWidth="1"/>
    <col min="3" max="3" width="6.83203125" bestFit="1" customWidth="1"/>
    <col min="4" max="4" width="5.5" bestFit="1" customWidth="1"/>
    <col min="5" max="5" width="15.33203125" bestFit="1" customWidth="1"/>
    <col min="6" max="6" width="9.1640625" bestFit="1" customWidth="1"/>
    <col min="7" max="7" width="50.83203125" customWidth="1"/>
    <col min="8" max="10" width="10.5" bestFit="1" customWidth="1"/>
    <col min="11" max="11" width="5.83203125" bestFit="1" customWidth="1"/>
    <col min="12" max="12" width="9" bestFit="1" customWidth="1"/>
    <col min="13" max="13" width="9.1640625" bestFit="1" customWidth="1"/>
    <col min="14" max="14" width="10.5" bestFit="1" customWidth="1"/>
    <col min="16" max="16" width="10" bestFit="1" customWidth="1"/>
    <col min="17" max="17" width="30.1640625" customWidth="1"/>
    <col min="18" max="18" width="16.33203125" bestFit="1" customWidth="1"/>
  </cols>
  <sheetData>
    <row r="1" spans="1:19" ht="34" x14ac:dyDescent="0.2">
      <c r="A1" s="1"/>
      <c r="B1" s="1" t="s">
        <v>1</v>
      </c>
      <c r="C1" s="1" t="s">
        <v>173</v>
      </c>
      <c r="D1" s="1" t="s">
        <v>2</v>
      </c>
      <c r="E1" s="1" t="s">
        <v>9</v>
      </c>
      <c r="F1" s="1" t="s">
        <v>0</v>
      </c>
      <c r="G1" s="1" t="s">
        <v>4</v>
      </c>
      <c r="H1" s="1" t="s">
        <v>174</v>
      </c>
      <c r="I1" s="1" t="s">
        <v>175</v>
      </c>
      <c r="J1" s="1" t="s">
        <v>176</v>
      </c>
      <c r="K1" s="1" t="s">
        <v>177</v>
      </c>
      <c r="L1" s="1" t="s">
        <v>178</v>
      </c>
      <c r="M1" s="1" t="s">
        <v>179</v>
      </c>
      <c r="N1" s="1" t="s">
        <v>180</v>
      </c>
      <c r="O1" s="1" t="s">
        <v>181</v>
      </c>
      <c r="P1" s="1" t="s">
        <v>182</v>
      </c>
      <c r="Q1" s="1" t="s">
        <v>407</v>
      </c>
      <c r="R1" s="1" t="s">
        <v>408</v>
      </c>
      <c r="S1" s="1"/>
    </row>
    <row r="2" spans="1:19" ht="119" x14ac:dyDescent="0.2">
      <c r="A2" s="5">
        <v>1</v>
      </c>
      <c r="B2" s="11">
        <v>45295</v>
      </c>
      <c r="C2" s="5" t="s">
        <v>187</v>
      </c>
      <c r="D2" s="5" t="s">
        <v>188</v>
      </c>
      <c r="E2" s="5" t="s">
        <v>189</v>
      </c>
      <c r="F2" s="5" t="s">
        <v>190</v>
      </c>
      <c r="G2" s="5" t="s">
        <v>191</v>
      </c>
      <c r="H2" s="5" t="s">
        <v>192</v>
      </c>
      <c r="I2" s="9">
        <v>17</v>
      </c>
      <c r="J2" s="9" t="s">
        <v>193</v>
      </c>
      <c r="K2" s="9">
        <v>2</v>
      </c>
      <c r="L2" s="9">
        <v>6</v>
      </c>
      <c r="M2" s="5" t="s">
        <v>194</v>
      </c>
      <c r="N2" s="5" t="s">
        <v>195</v>
      </c>
      <c r="O2" s="9">
        <v>1</v>
      </c>
      <c r="P2" s="5" t="s">
        <v>196</v>
      </c>
      <c r="Q2" s="5" t="s">
        <v>409</v>
      </c>
      <c r="R2" s="12">
        <v>0</v>
      </c>
      <c r="S2" s="3" t="s">
        <v>410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4A6D8-A7D4-3642-8CE2-FD5E14CB1D45}">
  <dimension ref="A1:M23"/>
  <sheetViews>
    <sheetView workbookViewId="0">
      <selection activeCell="B2" sqref="B2"/>
    </sheetView>
  </sheetViews>
  <sheetFormatPr baseColWidth="10" defaultRowHeight="16" x14ac:dyDescent="0.2"/>
  <cols>
    <col min="1" max="1" width="10.83203125" style="10"/>
    <col min="2" max="2" width="29.83203125" style="10" customWidth="1"/>
    <col min="3" max="3" width="17.1640625" style="10" bestFit="1" customWidth="1"/>
    <col min="4" max="4" width="13" style="10" bestFit="1" customWidth="1"/>
    <col min="5" max="5" width="11.6640625" style="10" bestFit="1" customWidth="1"/>
    <col min="6" max="6" width="50.83203125" customWidth="1"/>
    <col min="7" max="7" width="17.33203125" style="10" bestFit="1" customWidth="1"/>
    <col min="8" max="8" width="35.83203125" customWidth="1"/>
    <col min="9" max="9" width="85.1640625" bestFit="1" customWidth="1"/>
    <col min="10" max="10" width="26.1640625" customWidth="1"/>
    <col min="11" max="11" width="35.83203125" customWidth="1"/>
    <col min="12" max="12" width="13.5" customWidth="1"/>
  </cols>
  <sheetData>
    <row r="1" spans="1:13" s="1" customFormat="1" ht="17" x14ac:dyDescent="0.2">
      <c r="A1" s="1" t="s">
        <v>171</v>
      </c>
      <c r="B1" s="1" t="s">
        <v>0</v>
      </c>
      <c r="C1" s="1" t="s">
        <v>1</v>
      </c>
      <c r="D1" s="1" t="s">
        <v>2</v>
      </c>
      <c r="E1" s="1" t="s">
        <v>3</v>
      </c>
      <c r="F1" s="1" t="s">
        <v>4</v>
      </c>
      <c r="G1" s="1" t="s">
        <v>6</v>
      </c>
      <c r="H1" s="1" t="s">
        <v>7</v>
      </c>
      <c r="I1" s="1" t="s">
        <v>8</v>
      </c>
      <c r="J1" s="2" t="s">
        <v>9</v>
      </c>
      <c r="K1" s="2" t="s">
        <v>10</v>
      </c>
      <c r="L1" s="2"/>
      <c r="M1" s="2"/>
    </row>
    <row r="2" spans="1:13" s="3" customFormat="1" ht="170" x14ac:dyDescent="0.2">
      <c r="A2" s="6">
        <v>1</v>
      </c>
      <c r="B2" s="6" t="s">
        <v>11</v>
      </c>
      <c r="C2" s="8">
        <v>45331</v>
      </c>
      <c r="D2" s="6" t="s">
        <v>12</v>
      </c>
      <c r="E2" s="6" t="s">
        <v>13</v>
      </c>
      <c r="F2" s="5" t="s">
        <v>14</v>
      </c>
      <c r="G2" s="6">
        <v>1</v>
      </c>
      <c r="H2" s="5" t="s">
        <v>15</v>
      </c>
      <c r="I2" s="5" t="s">
        <v>16</v>
      </c>
      <c r="J2" s="5" t="s">
        <v>17</v>
      </c>
      <c r="K2" s="7" t="s">
        <v>18</v>
      </c>
      <c r="L2" s="7" t="s">
        <v>19</v>
      </c>
    </row>
    <row r="3" spans="1:13" s="3" customFormat="1" ht="238" x14ac:dyDescent="0.2">
      <c r="A3" s="6">
        <v>2</v>
      </c>
      <c r="B3" s="6" t="s">
        <v>11</v>
      </c>
      <c r="C3" s="8">
        <v>45346</v>
      </c>
      <c r="D3" s="6" t="s">
        <v>12</v>
      </c>
      <c r="E3" s="6" t="s">
        <v>20</v>
      </c>
      <c r="F3" s="5" t="s">
        <v>452</v>
      </c>
      <c r="G3" s="6">
        <v>0</v>
      </c>
      <c r="I3" s="5" t="s">
        <v>21</v>
      </c>
      <c r="J3" s="5" t="s">
        <v>22</v>
      </c>
      <c r="K3" s="7" t="s">
        <v>23</v>
      </c>
      <c r="L3" s="7" t="s">
        <v>24</v>
      </c>
    </row>
    <row r="4" spans="1:13" s="3" customFormat="1" ht="85" x14ac:dyDescent="0.2">
      <c r="A4" s="6">
        <v>3</v>
      </c>
      <c r="B4" s="6" t="s">
        <v>11</v>
      </c>
      <c r="C4" s="8">
        <v>45374</v>
      </c>
      <c r="D4" s="6" t="s">
        <v>34</v>
      </c>
      <c r="E4" s="6" t="s">
        <v>35</v>
      </c>
      <c r="F4" s="5" t="s">
        <v>36</v>
      </c>
      <c r="G4" s="6">
        <v>0</v>
      </c>
      <c r="I4" s="5" t="s">
        <v>37</v>
      </c>
      <c r="J4" s="5" t="s">
        <v>38</v>
      </c>
      <c r="K4" s="7" t="s">
        <v>39</v>
      </c>
      <c r="L4" s="7" t="s">
        <v>40</v>
      </c>
    </row>
    <row r="5" spans="1:13" s="3" customFormat="1" ht="170" x14ac:dyDescent="0.2">
      <c r="A5" s="6">
        <v>4</v>
      </c>
      <c r="B5" s="6" t="s">
        <v>11</v>
      </c>
      <c r="C5" s="8">
        <v>45394</v>
      </c>
      <c r="D5" s="6" t="s">
        <v>41</v>
      </c>
      <c r="E5" s="6" t="s">
        <v>42</v>
      </c>
      <c r="F5" s="5" t="s">
        <v>43</v>
      </c>
      <c r="G5" s="6">
        <v>0</v>
      </c>
      <c r="I5" s="5" t="s">
        <v>44</v>
      </c>
      <c r="J5" s="5" t="s">
        <v>45</v>
      </c>
      <c r="K5" s="7" t="s">
        <v>46</v>
      </c>
      <c r="L5" s="7" t="s">
        <v>47</v>
      </c>
      <c r="M5" s="3" t="s">
        <v>48</v>
      </c>
    </row>
    <row r="6" spans="1:13" s="3" customFormat="1" ht="204" x14ac:dyDescent="0.2">
      <c r="A6" s="6">
        <v>5</v>
      </c>
      <c r="B6" s="6" t="s">
        <v>11</v>
      </c>
      <c r="C6" s="8">
        <v>45397</v>
      </c>
      <c r="D6" s="6" t="s">
        <v>49</v>
      </c>
      <c r="E6" s="6" t="s">
        <v>50</v>
      </c>
      <c r="F6" s="5" t="s">
        <v>51</v>
      </c>
      <c r="G6" s="6">
        <v>0</v>
      </c>
      <c r="I6" s="5" t="s">
        <v>52</v>
      </c>
      <c r="J6" s="5" t="s">
        <v>53</v>
      </c>
      <c r="K6" s="7" t="s">
        <v>54</v>
      </c>
      <c r="L6" s="7" t="s">
        <v>55</v>
      </c>
      <c r="M6" s="3" t="s">
        <v>56</v>
      </c>
    </row>
    <row r="7" spans="1:13" s="3" customFormat="1" ht="119" x14ac:dyDescent="0.2">
      <c r="A7" s="6">
        <v>6</v>
      </c>
      <c r="B7" s="6" t="s">
        <v>11</v>
      </c>
      <c r="C7" s="8">
        <v>45397</v>
      </c>
      <c r="D7" s="6" t="s">
        <v>57</v>
      </c>
      <c r="E7" s="6" t="s">
        <v>58</v>
      </c>
      <c r="F7" s="5" t="s">
        <v>59</v>
      </c>
      <c r="G7" s="6">
        <v>0</v>
      </c>
      <c r="I7" s="5" t="s">
        <v>60</v>
      </c>
      <c r="J7" s="3" t="s">
        <v>61</v>
      </c>
      <c r="K7" s="7" t="s">
        <v>62</v>
      </c>
      <c r="L7" s="7"/>
    </row>
    <row r="8" spans="1:13" s="3" customFormat="1" ht="204" x14ac:dyDescent="0.2">
      <c r="A8" s="6">
        <v>7</v>
      </c>
      <c r="B8" s="6" t="s">
        <v>11</v>
      </c>
      <c r="C8" s="8">
        <v>45413</v>
      </c>
      <c r="D8" s="6" t="s">
        <v>63</v>
      </c>
      <c r="E8" s="6" t="s">
        <v>64</v>
      </c>
      <c r="F8" s="5" t="s">
        <v>65</v>
      </c>
      <c r="G8" s="6">
        <v>0</v>
      </c>
      <c r="I8" s="5" t="s">
        <v>66</v>
      </c>
      <c r="J8" s="5" t="s">
        <v>67</v>
      </c>
      <c r="K8" s="7" t="s">
        <v>68</v>
      </c>
      <c r="L8" s="7" t="s">
        <v>69</v>
      </c>
      <c r="M8" s="3" t="s">
        <v>70</v>
      </c>
    </row>
    <row r="9" spans="1:13" s="3" customFormat="1" ht="187" x14ac:dyDescent="0.2">
      <c r="A9" s="6">
        <v>8</v>
      </c>
      <c r="B9" s="6" t="s">
        <v>11</v>
      </c>
      <c r="C9" s="8">
        <v>45430</v>
      </c>
      <c r="D9" s="6" t="s">
        <v>71</v>
      </c>
      <c r="E9" s="6" t="s">
        <v>72</v>
      </c>
      <c r="F9" s="5" t="s">
        <v>453</v>
      </c>
      <c r="G9" s="6">
        <v>0</v>
      </c>
      <c r="I9" s="5" t="s">
        <v>73</v>
      </c>
      <c r="J9" s="5" t="s">
        <v>74</v>
      </c>
      <c r="K9" s="7" t="s">
        <v>75</v>
      </c>
      <c r="L9" s="7"/>
    </row>
    <row r="10" spans="1:13" s="3" customFormat="1" ht="204" x14ac:dyDescent="0.2">
      <c r="A10" s="6">
        <v>9</v>
      </c>
      <c r="B10" s="6" t="s">
        <v>11</v>
      </c>
      <c r="C10" s="8">
        <v>45436</v>
      </c>
      <c r="D10" s="6" t="s">
        <v>12</v>
      </c>
      <c r="E10" s="6" t="s">
        <v>76</v>
      </c>
      <c r="F10" s="5" t="s">
        <v>77</v>
      </c>
      <c r="G10" s="6">
        <v>0</v>
      </c>
      <c r="I10" s="5" t="s">
        <v>78</v>
      </c>
      <c r="J10" s="5" t="s">
        <v>79</v>
      </c>
      <c r="K10" s="7" t="s">
        <v>80</v>
      </c>
      <c r="L10" s="7" t="s">
        <v>81</v>
      </c>
    </row>
    <row r="11" spans="1:13" s="5" customFormat="1" ht="187" x14ac:dyDescent="0.2">
      <c r="A11" s="6">
        <v>10</v>
      </c>
      <c r="B11" s="9" t="s">
        <v>82</v>
      </c>
      <c r="C11" s="8">
        <v>45437</v>
      </c>
      <c r="D11" s="9" t="s">
        <v>34</v>
      </c>
      <c r="E11" s="9" t="s">
        <v>83</v>
      </c>
      <c r="F11" s="5" t="s">
        <v>84</v>
      </c>
      <c r="G11" s="9">
        <v>0</v>
      </c>
      <c r="I11" s="5" t="s">
        <v>85</v>
      </c>
      <c r="J11" s="5" t="s">
        <v>86</v>
      </c>
      <c r="K11" s="7" t="s">
        <v>87</v>
      </c>
      <c r="L11" s="7"/>
    </row>
    <row r="12" spans="1:13" s="3" customFormat="1" ht="238" x14ac:dyDescent="0.2">
      <c r="A12" s="6">
        <v>11</v>
      </c>
      <c r="B12" s="6" t="s">
        <v>88</v>
      </c>
      <c r="C12" s="8">
        <v>45455</v>
      </c>
      <c r="D12" s="6" t="s">
        <v>89</v>
      </c>
      <c r="E12" s="6" t="s">
        <v>90</v>
      </c>
      <c r="F12" s="5" t="s">
        <v>91</v>
      </c>
      <c r="G12" s="6">
        <v>0</v>
      </c>
      <c r="I12" s="5" t="s">
        <v>92</v>
      </c>
      <c r="J12" s="5" t="s">
        <v>93</v>
      </c>
      <c r="K12" s="7" t="s">
        <v>94</v>
      </c>
      <c r="L12" s="7" t="s">
        <v>95</v>
      </c>
    </row>
    <row r="13" spans="1:13" s="3" customFormat="1" ht="204" x14ac:dyDescent="0.2">
      <c r="A13" s="6">
        <v>12</v>
      </c>
      <c r="B13" s="6" t="s">
        <v>11</v>
      </c>
      <c r="C13" s="8">
        <v>45466</v>
      </c>
      <c r="D13" s="6" t="s">
        <v>63</v>
      </c>
      <c r="E13" s="6" t="s">
        <v>96</v>
      </c>
      <c r="F13" s="5" t="s">
        <v>97</v>
      </c>
      <c r="G13" s="6">
        <v>0</v>
      </c>
      <c r="I13" s="5" t="s">
        <v>98</v>
      </c>
      <c r="J13" s="5" t="s">
        <v>99</v>
      </c>
      <c r="K13" s="7" t="s">
        <v>100</v>
      </c>
      <c r="L13" s="7" t="s">
        <v>101</v>
      </c>
    </row>
    <row r="14" spans="1:13" s="3" customFormat="1" ht="136" x14ac:dyDescent="0.2">
      <c r="A14" s="6">
        <v>13</v>
      </c>
      <c r="B14" s="6" t="s">
        <v>11</v>
      </c>
      <c r="C14" s="8">
        <v>45469</v>
      </c>
      <c r="D14" s="6" t="s">
        <v>102</v>
      </c>
      <c r="E14" s="6" t="s">
        <v>103</v>
      </c>
      <c r="F14" s="5" t="s">
        <v>104</v>
      </c>
      <c r="G14" s="6">
        <v>0</v>
      </c>
      <c r="I14" s="5" t="s">
        <v>105</v>
      </c>
      <c r="J14" s="5" t="s">
        <v>106</v>
      </c>
      <c r="K14" s="7" t="s">
        <v>107</v>
      </c>
      <c r="L14" s="7"/>
    </row>
    <row r="15" spans="1:13" s="3" customFormat="1" ht="388" x14ac:dyDescent="0.2">
      <c r="A15" s="6">
        <v>14</v>
      </c>
      <c r="B15" s="6" t="s">
        <v>11</v>
      </c>
      <c r="C15" s="8">
        <v>45473</v>
      </c>
      <c r="D15" s="6" t="s">
        <v>49</v>
      </c>
      <c r="E15" s="6" t="s">
        <v>50</v>
      </c>
      <c r="F15" s="5" t="s">
        <v>108</v>
      </c>
      <c r="G15" s="6">
        <v>0</v>
      </c>
      <c r="I15" s="5" t="s">
        <v>109</v>
      </c>
      <c r="J15" s="5" t="s">
        <v>110</v>
      </c>
      <c r="K15" s="7" t="s">
        <v>111</v>
      </c>
      <c r="L15" s="7"/>
    </row>
    <row r="16" spans="1:13" s="5" customFormat="1" ht="323" x14ac:dyDescent="0.2">
      <c r="A16" s="6">
        <v>15</v>
      </c>
      <c r="B16" s="9" t="s">
        <v>82</v>
      </c>
      <c r="C16" s="8">
        <v>45473</v>
      </c>
      <c r="D16" s="9" t="s">
        <v>112</v>
      </c>
      <c r="E16" s="9" t="s">
        <v>113</v>
      </c>
      <c r="F16" s="5" t="s">
        <v>114</v>
      </c>
      <c r="G16" s="9">
        <v>0</v>
      </c>
      <c r="I16" s="5" t="s">
        <v>115</v>
      </c>
      <c r="J16" s="5" t="s">
        <v>116</v>
      </c>
      <c r="K16" s="7" t="s">
        <v>117</v>
      </c>
      <c r="L16" s="7" t="s">
        <v>118</v>
      </c>
    </row>
    <row r="17" spans="1:12" s="3" customFormat="1" ht="204" x14ac:dyDescent="0.2">
      <c r="A17" s="6">
        <v>16</v>
      </c>
      <c r="B17" s="6" t="s">
        <v>11</v>
      </c>
      <c r="C17" s="8">
        <v>45477</v>
      </c>
      <c r="D17" s="6" t="s">
        <v>119</v>
      </c>
      <c r="E17" s="6" t="s">
        <v>120</v>
      </c>
      <c r="F17" s="5" t="s">
        <v>121</v>
      </c>
      <c r="G17" s="6">
        <v>0</v>
      </c>
      <c r="I17" s="5" t="s">
        <v>122</v>
      </c>
      <c r="J17" s="5" t="s">
        <v>123</v>
      </c>
      <c r="K17" s="7" t="s">
        <v>124</v>
      </c>
      <c r="L17" s="7"/>
    </row>
    <row r="18" spans="1:12" s="3" customFormat="1" ht="187" x14ac:dyDescent="0.2">
      <c r="A18" s="6">
        <v>17</v>
      </c>
      <c r="B18" s="6" t="s">
        <v>11</v>
      </c>
      <c r="C18" s="8">
        <v>45514</v>
      </c>
      <c r="D18" s="6" t="s">
        <v>57</v>
      </c>
      <c r="E18" s="6" t="s">
        <v>58</v>
      </c>
      <c r="F18" s="5" t="s">
        <v>131</v>
      </c>
      <c r="G18" s="6" t="s">
        <v>172</v>
      </c>
      <c r="I18" s="5" t="s">
        <v>132</v>
      </c>
      <c r="J18" s="5" t="s">
        <v>133</v>
      </c>
      <c r="K18" s="7" t="s">
        <v>134</v>
      </c>
      <c r="L18" s="7"/>
    </row>
    <row r="19" spans="1:12" s="5" customFormat="1" ht="272" x14ac:dyDescent="0.2">
      <c r="A19" s="6">
        <v>18</v>
      </c>
      <c r="B19" s="9" t="s">
        <v>82</v>
      </c>
      <c r="C19" s="8">
        <v>45534</v>
      </c>
      <c r="D19" s="9" t="s">
        <v>119</v>
      </c>
      <c r="E19" s="9" t="s">
        <v>135</v>
      </c>
      <c r="F19" s="5" t="s">
        <v>136</v>
      </c>
      <c r="G19" s="9">
        <v>0</v>
      </c>
      <c r="I19" s="5" t="s">
        <v>137</v>
      </c>
      <c r="J19" s="5" t="s">
        <v>138</v>
      </c>
      <c r="K19" s="7" t="s">
        <v>139</v>
      </c>
      <c r="L19" s="7"/>
    </row>
    <row r="20" spans="1:12" s="3" customFormat="1" ht="221" x14ac:dyDescent="0.2">
      <c r="A20" s="6">
        <v>19</v>
      </c>
      <c r="B20" s="6" t="s">
        <v>11</v>
      </c>
      <c r="C20" s="8">
        <v>45580</v>
      </c>
      <c r="D20" s="6" t="s">
        <v>49</v>
      </c>
      <c r="E20" s="6" t="s">
        <v>140</v>
      </c>
      <c r="F20" s="5" t="s">
        <v>141</v>
      </c>
      <c r="G20" s="6">
        <v>0</v>
      </c>
      <c r="I20" s="5" t="s">
        <v>142</v>
      </c>
      <c r="J20" s="5" t="s">
        <v>143</v>
      </c>
      <c r="K20" s="7" t="s">
        <v>144</v>
      </c>
      <c r="L20" s="7" t="s">
        <v>145</v>
      </c>
    </row>
    <row r="21" spans="1:12" s="3" customFormat="1" ht="102" x14ac:dyDescent="0.2">
      <c r="A21" s="6">
        <v>20</v>
      </c>
      <c r="B21" s="6" t="s">
        <v>11</v>
      </c>
      <c r="C21" s="8">
        <v>45601</v>
      </c>
      <c r="D21" s="6" t="s">
        <v>146</v>
      </c>
      <c r="E21" s="6" t="s">
        <v>147</v>
      </c>
      <c r="F21" s="5" t="s">
        <v>148</v>
      </c>
      <c r="G21" s="6">
        <v>0</v>
      </c>
      <c r="I21" s="5" t="s">
        <v>149</v>
      </c>
      <c r="J21" s="5" t="s">
        <v>150</v>
      </c>
      <c r="K21" s="7" t="s">
        <v>151</v>
      </c>
      <c r="L21" s="7"/>
    </row>
    <row r="22" spans="1:12" s="3" customFormat="1" ht="238" x14ac:dyDescent="0.2">
      <c r="A22" s="6">
        <v>21</v>
      </c>
      <c r="B22" s="6" t="s">
        <v>11</v>
      </c>
      <c r="C22" s="8">
        <v>45651</v>
      </c>
      <c r="D22" s="6" t="s">
        <v>158</v>
      </c>
      <c r="E22" s="6" t="s">
        <v>159</v>
      </c>
      <c r="F22" s="5" t="s">
        <v>160</v>
      </c>
      <c r="G22" s="6">
        <v>0</v>
      </c>
      <c r="I22" s="5" t="s">
        <v>161</v>
      </c>
      <c r="J22" s="5" t="s">
        <v>162</v>
      </c>
      <c r="K22" s="7" t="s">
        <v>163</v>
      </c>
      <c r="L22" s="7"/>
    </row>
    <row r="23" spans="1:12" s="3" customFormat="1" ht="153" x14ac:dyDescent="0.2">
      <c r="A23" s="6">
        <v>22</v>
      </c>
      <c r="B23" s="6" t="s">
        <v>11</v>
      </c>
      <c r="C23" s="8">
        <v>45656</v>
      </c>
      <c r="D23" s="6" t="s">
        <v>164</v>
      </c>
      <c r="E23" s="6" t="s">
        <v>165</v>
      </c>
      <c r="F23" s="5" t="s">
        <v>166</v>
      </c>
      <c r="G23" s="6">
        <v>0</v>
      </c>
      <c r="I23" s="5" t="s">
        <v>167</v>
      </c>
      <c r="J23" s="5" t="s">
        <v>168</v>
      </c>
      <c r="K23" s="7" t="s">
        <v>169</v>
      </c>
      <c r="L23" s="7" t="s">
        <v>170</v>
      </c>
    </row>
  </sheetData>
  <autoFilter ref="A1:M23" xr:uid="{5224A6D8-A7D4-3642-8CE2-FD5E14CB1D45}"/>
  <sortState xmlns:xlrd2="http://schemas.microsoft.com/office/spreadsheetml/2017/richdata2" ref="A2:M23">
    <sortCondition ref="C2:C23"/>
  </sortState>
  <hyperlinks>
    <hyperlink ref="K23" r:id="rId1" display="https://www.fox5atlanta.com/news/shooting-libson-drive-bridgewater-street-sw-atlanta" xr:uid="{94334F77-909E-9046-8C29-2738093B9FCE}"/>
    <hyperlink ref="K22" r:id="rId2" display="https://www.fox10tv.com/2024/12/25/mcso-2-shot-during-christmas-day-gunfight-mcdonald-road/" xr:uid="{F626648E-4B54-5D48-BF47-56B58EA9DFDE}"/>
    <hyperlink ref="K21" r:id="rId3" display="https://lbpost.com/news/crime/man-wounded-by-gunfire-shoots-back-at-his-attacker-long-beach-police-say" xr:uid="{93D22EB6-7610-D844-8E76-91C2D16575ED}"/>
    <hyperlink ref="K20" r:id="rId4" display="https://www.bogalusadailynews.com/2024/11/19/attempted-second-degree-murder-suspect-arrested/" xr:uid="{0DDF98C4-D586-CA4E-BC60-82AB74EC52FC}"/>
    <hyperlink ref="K19" r:id="rId5" display="https://www.thestarpress.com/story/news/crime/2024/08/31/shooting-on-muncies-northeast-side-leads-to-mans-arrest/75030278007/" xr:uid="{EAF7DB07-B850-5148-A1FA-B707F1EA5439}"/>
    <hyperlink ref="K18" r:id="rId6" display="https://wgntv.com/news/chicagocrime/man-accused-in-shooting-inside-englewood-business-facing-attempted-murder-charge/" xr:uid="{1422F6B1-E65D-7344-86FD-0BF9576F5710}"/>
    <hyperlink ref="K17" r:id="rId7" display="https://fox59.com/news/indycrime/dispute-over-fireworks-leads-to-shootout-between-neighbors-that-left-1-dead-and-3-wounded/" xr:uid="{B01ED992-C906-7D49-B6F0-1DEBF665A5D1}"/>
    <hyperlink ref="L16" r:id="rId8" display="https://www.dcnewsnow.com/news/local-news/west-virginia/berkeley-county/berkeley-county-sheriff-investigating-after-cars-apartments-damaged-by-gunfire/" xr:uid="{2C718AF0-C70B-AA4D-A57C-373514EFD9DE}"/>
    <hyperlink ref="K16" r:id="rId9" display="https://wvmetronews.com/2024/07/02/godmother-with-gun-may-have-saved-the-day-in-martinsburg-shooting/" xr:uid="{862217A1-7C79-E54A-BA61-DCF1972486BA}"/>
    <hyperlink ref="K15" r:id="rId10" display="https://www.brproud.com/news/local-news/crime/man-charged-in-shooting-told-baton-rouge-fast-food-workers-there-was-hair-in-his-meal/" xr:uid="{93F752CF-91CB-B443-AEDF-7AE216B104BC}"/>
    <hyperlink ref="K14" r:id="rId11" display="https://cw39.com/crime/two-shot-in-greens-street-drive-by-over-40-shell-casing-found-at-scene/" xr:uid="{F8F38679-B786-F34E-87A5-996916FB8349}"/>
    <hyperlink ref="K13" r:id="rId12" display="https://www.firstcoastnews.com/article/news/crime/police-say-potential-suspect-fired-at-group-with-shotgun-later-shot-in-the-face-on-atlantic-boulevard-jacksonville/77-e151577d-3a49-4d20-834c-eb6cfa5c876e" xr:uid="{049BA8A9-52C7-414F-B25B-3A8B3015885A}"/>
    <hyperlink ref="K7" r:id="rId13" display="https://abc7chicago.com/chicago-shooting-greyhound-bus-station-concealed-carry-holder-crime/14667488/" xr:uid="{31068BB9-F182-6549-B975-14D93C8E765F}"/>
    <hyperlink ref="K12" r:id="rId14" display="https://news3lv.com/news/local/police-deadly-shooting-in-henderson-parking-lot-was-possibly-self-defense-hpd-las-vegas-valley-marks-sunset-walmart-homicide-cops-courts" xr:uid="{86000684-94E5-F845-BA91-BCF2D909B4CA}"/>
    <hyperlink ref="K11" r:id="rId15" display="https://www.wbtv.com/2024/05/29/iredell-sheriff-man-arrested-after-firing-shots-neighbors-playing-music-setting-off-fireworks/" xr:uid="{280D1AE0-5C05-9141-8F78-388D28CC93BF}"/>
    <hyperlink ref="K10" r:id="rId16" display="https://www.sharonherald.com/news/update-da-bystander-assisted-police-officer-during-shootout/article_acd7ffc6-19d2-11ef-8902-bb4444d1c4dc.html" xr:uid="{4919F49A-C86C-1A4D-86E2-414893CBC57C}"/>
    <hyperlink ref="K9" r:id="rId17" display="https://www.wsmv.com/2024/05/28/man-who-fired-shot-near-nashville-church-volunteers-arrested/" xr:uid="{1B482464-754A-DA4F-97D5-20500E106DFD}"/>
    <hyperlink ref="K8" r:id="rId18" display="https://www.wesh.com/article/orange-city-shooting-mental-health-awareness/60664527" xr:uid="{3C22445B-9907-3842-9DE9-3788C37E5A6A}"/>
    <hyperlink ref="K6" r:id="rId19" display="https://www.theadvocate.com/baton_rouge/news/crime_police/motel-fatal-shooting-was-justified-baton-rouge-police-say/article_430cedee-fbfb-11ee-98b1-8724ddc927ad.html" xr:uid="{F7773DF2-FCDD-0E45-90C4-3725E6802555}"/>
    <hyperlink ref="K5" r:id="rId20" display="https://www.pilotonline.com/2024/04/12/man-seriously-injured-in-hampton-shooting-2/" xr:uid="{C735AFE6-80FD-8743-A96C-570B4F2B17D3}"/>
    <hyperlink ref="K4" r:id="rId21" display="https://myfox8.com/news/north-carolina/piedmont-triad/man-killed-in-thomasville-shooting-had-initiated-the-shooting-police-say/" xr:uid="{DD56D8A5-2E88-764D-9F64-FBEB7FE2CA9F}"/>
    <hyperlink ref="K2" r:id="rId22" display="https://www.fitlerfocus.com/p/feb-9-schuylkill-river-park-shooting" xr:uid="{B643399A-23A5-EF49-B845-4B058D1F2431}"/>
    <hyperlink ref="K3" r:id="rId23" display="https://community.triblive.com/c/downtown-pittsburgh-news/news/d25dd8574a443ec1a0bafcbca7e5993c" xr:uid="{02982F11-A965-8C4A-9C39-2E5B998EDD9D}"/>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7B04B-23FA-0D4E-A1BA-F689DE15D9A0}">
  <dimension ref="A1:N4"/>
  <sheetViews>
    <sheetView workbookViewId="0">
      <selection activeCell="C9" sqref="C9"/>
    </sheetView>
  </sheetViews>
  <sheetFormatPr baseColWidth="10" defaultRowHeight="16" x14ac:dyDescent="0.2"/>
  <cols>
    <col min="2" max="2" width="29.83203125" customWidth="1"/>
    <col min="3" max="3" width="17.1640625" bestFit="1" customWidth="1"/>
    <col min="4" max="4" width="13" bestFit="1" customWidth="1"/>
    <col min="5" max="5" width="11.6640625" bestFit="1" customWidth="1"/>
    <col min="6" max="6" width="50.83203125" customWidth="1"/>
    <col min="7" max="7" width="51.33203125" bestFit="1" customWidth="1"/>
    <col min="8" max="8" width="17.33203125" bestFit="1" customWidth="1"/>
    <col min="9" max="9" width="35.83203125" customWidth="1"/>
    <col min="10" max="10" width="85.1640625" bestFit="1" customWidth="1"/>
    <col min="11" max="11" width="26.1640625" customWidth="1"/>
    <col min="12" max="12" width="35.83203125" customWidth="1"/>
    <col min="13" max="13" width="13.5" customWidth="1"/>
  </cols>
  <sheetData>
    <row r="1" spans="1:14" s="1" customFormat="1" ht="68" x14ac:dyDescent="0.2">
      <c r="A1" s="1" t="s">
        <v>171</v>
      </c>
      <c r="B1" s="1" t="s">
        <v>0</v>
      </c>
      <c r="C1" s="1" t="s">
        <v>1</v>
      </c>
      <c r="D1" s="1" t="s">
        <v>2</v>
      </c>
      <c r="E1" s="1" t="s">
        <v>3</v>
      </c>
      <c r="F1" s="1" t="s">
        <v>4</v>
      </c>
      <c r="G1" s="4" t="s">
        <v>5</v>
      </c>
      <c r="H1" s="1" t="s">
        <v>6</v>
      </c>
      <c r="I1" s="1" t="s">
        <v>7</v>
      </c>
      <c r="J1" s="1" t="s">
        <v>8</v>
      </c>
      <c r="K1" s="2" t="s">
        <v>9</v>
      </c>
      <c r="L1" s="2" t="s">
        <v>10</v>
      </c>
      <c r="M1" s="2"/>
      <c r="N1" s="2"/>
    </row>
    <row r="2" spans="1:14" s="5" customFormat="1" ht="187" x14ac:dyDescent="0.2">
      <c r="A2" s="6">
        <v>1</v>
      </c>
      <c r="B2" s="9" t="s">
        <v>82</v>
      </c>
      <c r="C2" s="8">
        <v>45437</v>
      </c>
      <c r="D2" s="9" t="s">
        <v>34</v>
      </c>
      <c r="E2" s="9" t="s">
        <v>83</v>
      </c>
      <c r="F2" s="5" t="s">
        <v>84</v>
      </c>
      <c r="G2" s="9"/>
      <c r="H2" s="9">
        <v>0</v>
      </c>
      <c r="J2" s="5" t="s">
        <v>85</v>
      </c>
      <c r="K2" s="5" t="s">
        <v>86</v>
      </c>
      <c r="L2" s="7" t="s">
        <v>87</v>
      </c>
      <c r="M2" s="7"/>
    </row>
    <row r="3" spans="1:14" s="5" customFormat="1" ht="323" x14ac:dyDescent="0.2">
      <c r="A3" s="6">
        <v>2</v>
      </c>
      <c r="B3" s="9" t="s">
        <v>82</v>
      </c>
      <c r="C3" s="8">
        <v>45473</v>
      </c>
      <c r="D3" s="9" t="s">
        <v>112</v>
      </c>
      <c r="E3" s="9" t="s">
        <v>113</v>
      </c>
      <c r="F3" s="5" t="s">
        <v>114</v>
      </c>
      <c r="G3" s="9"/>
      <c r="H3" s="9">
        <v>0</v>
      </c>
      <c r="J3" s="5" t="s">
        <v>115</v>
      </c>
      <c r="K3" s="5" t="s">
        <v>116</v>
      </c>
      <c r="L3" s="7" t="s">
        <v>117</v>
      </c>
      <c r="M3" s="7" t="s">
        <v>118</v>
      </c>
    </row>
    <row r="4" spans="1:14" s="5" customFormat="1" ht="272" x14ac:dyDescent="0.2">
      <c r="A4" s="6">
        <v>3</v>
      </c>
      <c r="B4" s="9" t="s">
        <v>82</v>
      </c>
      <c r="C4" s="8">
        <v>45534</v>
      </c>
      <c r="D4" s="9" t="s">
        <v>119</v>
      </c>
      <c r="E4" s="9" t="s">
        <v>135</v>
      </c>
      <c r="F4" s="5" t="s">
        <v>136</v>
      </c>
      <c r="G4" s="9"/>
      <c r="H4" s="9">
        <v>0</v>
      </c>
      <c r="J4" s="5" t="s">
        <v>137</v>
      </c>
      <c r="K4" s="5" t="s">
        <v>138</v>
      </c>
      <c r="L4" s="7" t="s">
        <v>139</v>
      </c>
      <c r="M4" s="7"/>
    </row>
  </sheetData>
  <hyperlinks>
    <hyperlink ref="L2" r:id="rId1" display="https://www.wbtv.com/2024/05/29/iredell-sheriff-man-arrested-after-firing-shots-neighbors-playing-music-setting-off-fireworks/" xr:uid="{25E655FF-AC2C-624F-A222-4490195F8D0F}"/>
    <hyperlink ref="M3" r:id="rId2" display="https://www.dcnewsnow.com/news/local-news/west-virginia/berkeley-county/berkeley-county-sheriff-investigating-after-cars-apartments-damaged-by-gunfire/" xr:uid="{2901C4D6-C37E-C949-B9E7-23DCAA712B80}"/>
    <hyperlink ref="L3" r:id="rId3" display="https://wvmetronews.com/2024/07/02/godmother-with-gun-may-have-saved-the-day-in-martinsburg-shooting/" xr:uid="{30A68150-B5FD-A941-A2B3-17206A38AD48}"/>
    <hyperlink ref="L4" r:id="rId4" display="https://www.thestarpress.com/story/news/crime/2024/08/31/shooting-on-muncies-northeast-side-leads-to-mans-arrest/75030278007/" xr:uid="{558A97ED-8502-6E40-B11C-D10CFF87F58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A74DF-4476-BE44-A8A4-1147817C6614}">
  <dimension ref="A1:M19"/>
  <sheetViews>
    <sheetView topLeftCell="A6" workbookViewId="0">
      <selection activeCell="G6" sqref="G1:G1048576"/>
    </sheetView>
  </sheetViews>
  <sheetFormatPr baseColWidth="10" defaultRowHeight="16" x14ac:dyDescent="0.2"/>
  <cols>
    <col min="2" max="2" width="29.83203125" customWidth="1"/>
    <col min="3" max="3" width="17.1640625" bestFit="1" customWidth="1"/>
    <col min="4" max="4" width="13" bestFit="1" customWidth="1"/>
    <col min="5" max="5" width="11.6640625" bestFit="1" customWidth="1"/>
    <col min="6" max="6" width="50.83203125" customWidth="1"/>
    <col min="7" max="7" width="17.33203125" bestFit="1" customWidth="1"/>
    <col min="8" max="8" width="35.83203125" customWidth="1"/>
    <col min="9" max="9" width="85.1640625" bestFit="1" customWidth="1"/>
    <col min="10" max="10" width="26.1640625" customWidth="1"/>
    <col min="11" max="11" width="35.83203125" customWidth="1"/>
    <col min="12" max="12" width="13.5" customWidth="1"/>
  </cols>
  <sheetData>
    <row r="1" spans="1:13" s="1" customFormat="1" ht="17" x14ac:dyDescent="0.2">
      <c r="A1" s="1" t="s">
        <v>171</v>
      </c>
      <c r="B1" s="1" t="s">
        <v>0</v>
      </c>
      <c r="C1" s="1" t="s">
        <v>1</v>
      </c>
      <c r="D1" s="1" t="s">
        <v>2</v>
      </c>
      <c r="E1" s="1" t="s">
        <v>3</v>
      </c>
      <c r="F1" s="1" t="s">
        <v>4</v>
      </c>
      <c r="G1" s="1" t="s">
        <v>6</v>
      </c>
      <c r="H1" s="1" t="s">
        <v>7</v>
      </c>
      <c r="I1" s="1" t="s">
        <v>8</v>
      </c>
      <c r="J1" s="2" t="s">
        <v>9</v>
      </c>
      <c r="K1" s="2" t="s">
        <v>10</v>
      </c>
      <c r="L1" s="2"/>
      <c r="M1" s="2"/>
    </row>
    <row r="2" spans="1:13" s="3" customFormat="1" ht="170" x14ac:dyDescent="0.2">
      <c r="A2" s="6">
        <v>1</v>
      </c>
      <c r="B2" s="6" t="s">
        <v>11</v>
      </c>
      <c r="C2" s="8">
        <v>45331</v>
      </c>
      <c r="D2" s="6" t="s">
        <v>12</v>
      </c>
      <c r="E2" s="6" t="s">
        <v>13</v>
      </c>
      <c r="F2" s="5" t="s">
        <v>14</v>
      </c>
      <c r="G2" s="6">
        <v>1</v>
      </c>
      <c r="H2" s="5" t="s">
        <v>15</v>
      </c>
      <c r="I2" s="5" t="s">
        <v>16</v>
      </c>
      <c r="J2" s="5" t="s">
        <v>17</v>
      </c>
      <c r="K2" s="7" t="s">
        <v>18</v>
      </c>
      <c r="L2" s="7" t="s">
        <v>19</v>
      </c>
    </row>
    <row r="3" spans="1:13" s="3" customFormat="1" ht="238" x14ac:dyDescent="0.2">
      <c r="A3" s="6">
        <v>2</v>
      </c>
      <c r="B3" s="6" t="s">
        <v>11</v>
      </c>
      <c r="C3" s="8">
        <v>45346</v>
      </c>
      <c r="D3" s="6" t="s">
        <v>12</v>
      </c>
      <c r="E3" s="6" t="s">
        <v>20</v>
      </c>
      <c r="F3" s="5" t="s">
        <v>452</v>
      </c>
      <c r="G3" s="6">
        <v>0</v>
      </c>
      <c r="I3" s="5" t="s">
        <v>21</v>
      </c>
      <c r="J3" s="5" t="s">
        <v>22</v>
      </c>
      <c r="K3" s="7" t="s">
        <v>23</v>
      </c>
      <c r="L3" s="7" t="s">
        <v>24</v>
      </c>
    </row>
    <row r="4" spans="1:13" s="3" customFormat="1" ht="85" x14ac:dyDescent="0.2">
      <c r="A4" s="6">
        <v>3</v>
      </c>
      <c r="B4" s="6" t="s">
        <v>11</v>
      </c>
      <c r="C4" s="8">
        <v>45374</v>
      </c>
      <c r="D4" s="6" t="s">
        <v>34</v>
      </c>
      <c r="E4" s="6" t="s">
        <v>35</v>
      </c>
      <c r="F4" s="5" t="s">
        <v>36</v>
      </c>
      <c r="G4" s="6">
        <v>0</v>
      </c>
      <c r="I4" s="5" t="s">
        <v>37</v>
      </c>
      <c r="J4" s="5" t="s">
        <v>38</v>
      </c>
      <c r="K4" s="7" t="s">
        <v>39</v>
      </c>
      <c r="L4" s="7" t="s">
        <v>40</v>
      </c>
    </row>
    <row r="5" spans="1:13" s="3" customFormat="1" ht="170" x14ac:dyDescent="0.2">
      <c r="A5" s="6">
        <v>4</v>
      </c>
      <c r="B5" s="6" t="s">
        <v>11</v>
      </c>
      <c r="C5" s="8">
        <v>45394</v>
      </c>
      <c r="D5" s="6" t="s">
        <v>41</v>
      </c>
      <c r="E5" s="6" t="s">
        <v>42</v>
      </c>
      <c r="F5" s="5" t="s">
        <v>43</v>
      </c>
      <c r="G5" s="6">
        <v>0</v>
      </c>
      <c r="I5" s="5" t="s">
        <v>44</v>
      </c>
      <c r="J5" s="5" t="s">
        <v>45</v>
      </c>
      <c r="K5" s="7" t="s">
        <v>46</v>
      </c>
      <c r="L5" s="7" t="s">
        <v>47</v>
      </c>
      <c r="M5" s="3" t="s">
        <v>48</v>
      </c>
    </row>
    <row r="6" spans="1:13" s="3" customFormat="1" ht="204" x14ac:dyDescent="0.2">
      <c r="A6" s="6">
        <v>5</v>
      </c>
      <c r="B6" s="6" t="s">
        <v>11</v>
      </c>
      <c r="C6" s="8">
        <v>45397</v>
      </c>
      <c r="D6" s="6" t="s">
        <v>49</v>
      </c>
      <c r="E6" s="6" t="s">
        <v>50</v>
      </c>
      <c r="F6" s="5" t="s">
        <v>51</v>
      </c>
      <c r="G6" s="6">
        <v>0</v>
      </c>
      <c r="I6" s="5" t="s">
        <v>52</v>
      </c>
      <c r="J6" s="5" t="s">
        <v>53</v>
      </c>
      <c r="K6" s="7" t="s">
        <v>54</v>
      </c>
      <c r="L6" s="7" t="s">
        <v>55</v>
      </c>
      <c r="M6" s="3" t="s">
        <v>56</v>
      </c>
    </row>
    <row r="7" spans="1:13" s="3" customFormat="1" ht="119" x14ac:dyDescent="0.2">
      <c r="A7" s="6">
        <v>6</v>
      </c>
      <c r="B7" s="6" t="s">
        <v>11</v>
      </c>
      <c r="C7" s="8">
        <v>45397</v>
      </c>
      <c r="D7" s="6" t="s">
        <v>57</v>
      </c>
      <c r="E7" s="6" t="s">
        <v>58</v>
      </c>
      <c r="F7" s="5" t="s">
        <v>59</v>
      </c>
      <c r="G7" s="6">
        <v>0</v>
      </c>
      <c r="I7" s="5" t="s">
        <v>60</v>
      </c>
      <c r="J7" s="3" t="s">
        <v>61</v>
      </c>
      <c r="K7" s="7" t="s">
        <v>62</v>
      </c>
      <c r="L7" s="7"/>
    </row>
    <row r="8" spans="1:13" s="3" customFormat="1" ht="204" x14ac:dyDescent="0.2">
      <c r="A8" s="6">
        <v>7</v>
      </c>
      <c r="B8" s="6" t="s">
        <v>11</v>
      </c>
      <c r="C8" s="8">
        <v>45413</v>
      </c>
      <c r="D8" s="6" t="s">
        <v>63</v>
      </c>
      <c r="E8" s="6" t="s">
        <v>64</v>
      </c>
      <c r="F8" s="5" t="s">
        <v>65</v>
      </c>
      <c r="G8" s="6">
        <v>0</v>
      </c>
      <c r="I8" s="5" t="s">
        <v>66</v>
      </c>
      <c r="J8" s="5" t="s">
        <v>67</v>
      </c>
      <c r="K8" s="7" t="s">
        <v>68</v>
      </c>
      <c r="L8" s="7" t="s">
        <v>69</v>
      </c>
      <c r="M8" s="3" t="s">
        <v>70</v>
      </c>
    </row>
    <row r="9" spans="1:13" s="3" customFormat="1" ht="187" x14ac:dyDescent="0.2">
      <c r="A9" s="6">
        <v>8</v>
      </c>
      <c r="B9" s="6" t="s">
        <v>11</v>
      </c>
      <c r="C9" s="8">
        <v>45430</v>
      </c>
      <c r="D9" s="6" t="s">
        <v>71</v>
      </c>
      <c r="E9" s="6" t="s">
        <v>72</v>
      </c>
      <c r="F9" s="5" t="s">
        <v>453</v>
      </c>
      <c r="G9" s="6">
        <v>0</v>
      </c>
      <c r="I9" s="5" t="s">
        <v>73</v>
      </c>
      <c r="J9" s="5" t="s">
        <v>74</v>
      </c>
      <c r="K9" s="7" t="s">
        <v>75</v>
      </c>
      <c r="L9" s="7"/>
    </row>
    <row r="10" spans="1:13" s="3" customFormat="1" ht="204" x14ac:dyDescent="0.2">
      <c r="A10" s="6">
        <v>9</v>
      </c>
      <c r="B10" s="6" t="s">
        <v>11</v>
      </c>
      <c r="C10" s="8">
        <v>45436</v>
      </c>
      <c r="D10" s="6" t="s">
        <v>12</v>
      </c>
      <c r="E10" s="6" t="s">
        <v>76</v>
      </c>
      <c r="F10" s="5" t="s">
        <v>77</v>
      </c>
      <c r="G10" s="6">
        <v>0</v>
      </c>
      <c r="I10" s="5" t="s">
        <v>78</v>
      </c>
      <c r="J10" s="5" t="s">
        <v>79</v>
      </c>
      <c r="K10" s="7" t="s">
        <v>80</v>
      </c>
      <c r="L10" s="7" t="s">
        <v>81</v>
      </c>
    </row>
    <row r="11" spans="1:13" s="3" customFormat="1" ht="204" x14ac:dyDescent="0.2">
      <c r="A11" s="6">
        <v>10</v>
      </c>
      <c r="B11" s="6" t="s">
        <v>11</v>
      </c>
      <c r="C11" s="8">
        <v>45466</v>
      </c>
      <c r="D11" s="6" t="s">
        <v>63</v>
      </c>
      <c r="E11" s="6" t="s">
        <v>96</v>
      </c>
      <c r="F11" s="5" t="s">
        <v>97</v>
      </c>
      <c r="G11" s="6">
        <v>0</v>
      </c>
      <c r="I11" s="5" t="s">
        <v>98</v>
      </c>
      <c r="J11" s="5" t="s">
        <v>99</v>
      </c>
      <c r="K11" s="7" t="s">
        <v>100</v>
      </c>
      <c r="L11" s="7" t="s">
        <v>101</v>
      </c>
    </row>
    <row r="12" spans="1:13" s="3" customFormat="1" ht="136" x14ac:dyDescent="0.2">
      <c r="A12" s="6">
        <v>11</v>
      </c>
      <c r="B12" s="6" t="s">
        <v>11</v>
      </c>
      <c r="C12" s="8">
        <v>45469</v>
      </c>
      <c r="D12" s="6" t="s">
        <v>102</v>
      </c>
      <c r="E12" s="6" t="s">
        <v>103</v>
      </c>
      <c r="F12" s="5" t="s">
        <v>104</v>
      </c>
      <c r="G12" s="6">
        <v>0</v>
      </c>
      <c r="I12" s="5" t="s">
        <v>105</v>
      </c>
      <c r="J12" s="5" t="s">
        <v>106</v>
      </c>
      <c r="K12" s="7" t="s">
        <v>107</v>
      </c>
      <c r="L12" s="7"/>
    </row>
    <row r="13" spans="1:13" s="3" customFormat="1" ht="388" x14ac:dyDescent="0.2">
      <c r="A13" s="6">
        <v>12</v>
      </c>
      <c r="B13" s="6" t="s">
        <v>11</v>
      </c>
      <c r="C13" s="8">
        <v>45473</v>
      </c>
      <c r="D13" s="6" t="s">
        <v>49</v>
      </c>
      <c r="E13" s="6" t="s">
        <v>50</v>
      </c>
      <c r="F13" s="5" t="s">
        <v>108</v>
      </c>
      <c r="G13" s="6">
        <v>0</v>
      </c>
      <c r="I13" s="5" t="s">
        <v>109</v>
      </c>
      <c r="J13" s="5" t="s">
        <v>110</v>
      </c>
      <c r="K13" s="7" t="s">
        <v>111</v>
      </c>
      <c r="L13" s="7"/>
    </row>
    <row r="14" spans="1:13" s="3" customFormat="1" ht="204" x14ac:dyDescent="0.2">
      <c r="A14" s="6">
        <v>13</v>
      </c>
      <c r="B14" s="6" t="s">
        <v>11</v>
      </c>
      <c r="C14" s="8">
        <v>45477</v>
      </c>
      <c r="D14" s="6" t="s">
        <v>119</v>
      </c>
      <c r="E14" s="6" t="s">
        <v>120</v>
      </c>
      <c r="F14" s="5" t="s">
        <v>121</v>
      </c>
      <c r="G14" s="6">
        <v>0</v>
      </c>
      <c r="I14" s="5" t="s">
        <v>122</v>
      </c>
      <c r="J14" s="5" t="s">
        <v>123</v>
      </c>
      <c r="K14" s="7" t="s">
        <v>124</v>
      </c>
      <c r="L14" s="7"/>
    </row>
    <row r="15" spans="1:13" s="3" customFormat="1" ht="187" x14ac:dyDescent="0.2">
      <c r="A15" s="6">
        <v>14</v>
      </c>
      <c r="B15" s="6" t="s">
        <v>11</v>
      </c>
      <c r="C15" s="8">
        <v>45514</v>
      </c>
      <c r="D15" s="6" t="s">
        <v>57</v>
      </c>
      <c r="E15" s="6" t="s">
        <v>58</v>
      </c>
      <c r="F15" s="5" t="s">
        <v>131</v>
      </c>
      <c r="G15" s="6" t="s">
        <v>172</v>
      </c>
      <c r="I15" s="5" t="s">
        <v>132</v>
      </c>
      <c r="J15" s="5" t="s">
        <v>133</v>
      </c>
      <c r="K15" s="7" t="s">
        <v>134</v>
      </c>
      <c r="L15" s="7"/>
    </row>
    <row r="16" spans="1:13" s="3" customFormat="1" ht="221" x14ac:dyDescent="0.2">
      <c r="A16" s="6">
        <v>15</v>
      </c>
      <c r="B16" s="6" t="s">
        <v>11</v>
      </c>
      <c r="C16" s="8">
        <v>45580</v>
      </c>
      <c r="D16" s="6" t="s">
        <v>49</v>
      </c>
      <c r="E16" s="6" t="s">
        <v>140</v>
      </c>
      <c r="F16" s="5" t="s">
        <v>141</v>
      </c>
      <c r="G16" s="6">
        <v>0</v>
      </c>
      <c r="I16" s="5" t="s">
        <v>142</v>
      </c>
      <c r="J16" s="5" t="s">
        <v>143</v>
      </c>
      <c r="K16" s="7" t="s">
        <v>144</v>
      </c>
      <c r="L16" s="7" t="s">
        <v>145</v>
      </c>
    </row>
    <row r="17" spans="1:12" s="3" customFormat="1" ht="102" x14ac:dyDescent="0.2">
      <c r="A17" s="6">
        <v>16</v>
      </c>
      <c r="B17" s="6" t="s">
        <v>11</v>
      </c>
      <c r="C17" s="8">
        <v>45601</v>
      </c>
      <c r="D17" s="6" t="s">
        <v>146</v>
      </c>
      <c r="E17" s="6" t="s">
        <v>147</v>
      </c>
      <c r="F17" s="5" t="s">
        <v>148</v>
      </c>
      <c r="G17" s="6">
        <v>0</v>
      </c>
      <c r="I17" s="5" t="s">
        <v>149</v>
      </c>
      <c r="J17" s="5" t="s">
        <v>150</v>
      </c>
      <c r="K17" s="7" t="s">
        <v>151</v>
      </c>
      <c r="L17" s="7"/>
    </row>
    <row r="18" spans="1:12" s="3" customFormat="1" ht="238" x14ac:dyDescent="0.2">
      <c r="A18" s="6">
        <v>17</v>
      </c>
      <c r="B18" s="6" t="s">
        <v>11</v>
      </c>
      <c r="C18" s="8">
        <v>45651</v>
      </c>
      <c r="D18" s="6" t="s">
        <v>158</v>
      </c>
      <c r="E18" s="6" t="s">
        <v>159</v>
      </c>
      <c r="F18" s="5" t="s">
        <v>160</v>
      </c>
      <c r="G18" s="6">
        <v>0</v>
      </c>
      <c r="I18" s="5" t="s">
        <v>161</v>
      </c>
      <c r="J18" s="5" t="s">
        <v>162</v>
      </c>
      <c r="K18" s="7" t="s">
        <v>163</v>
      </c>
      <c r="L18" s="7"/>
    </row>
    <row r="19" spans="1:12" s="3" customFormat="1" ht="153" x14ac:dyDescent="0.2">
      <c r="A19" s="6">
        <v>18</v>
      </c>
      <c r="B19" s="6" t="s">
        <v>11</v>
      </c>
      <c r="C19" s="8">
        <v>45656</v>
      </c>
      <c r="D19" s="6" t="s">
        <v>164</v>
      </c>
      <c r="E19" s="6" t="s">
        <v>165</v>
      </c>
      <c r="F19" s="5" t="s">
        <v>166</v>
      </c>
      <c r="G19" s="6">
        <v>0</v>
      </c>
      <c r="I19" s="5" t="s">
        <v>167</v>
      </c>
      <c r="J19" s="5" t="s">
        <v>168</v>
      </c>
      <c r="K19" s="7" t="s">
        <v>169</v>
      </c>
      <c r="L19" s="7" t="s">
        <v>170</v>
      </c>
    </row>
  </sheetData>
  <hyperlinks>
    <hyperlink ref="K2" r:id="rId1" display="https://www.fitlerfocus.com/p/feb-9-schuylkill-river-park-shooting" xr:uid="{A0C043DD-1583-0B4C-9DCA-46E65073502C}"/>
    <hyperlink ref="K3" r:id="rId2" display="https://community.triblive.com/c/downtown-pittsburgh-news/news/d25dd8574a443ec1a0bafcbca7e5993c" xr:uid="{B62FB0D1-DEB4-804F-94DE-7CAEC947E8E8}"/>
    <hyperlink ref="K7" r:id="rId3" display="https://abc7chicago.com/chicago-shooting-greyhound-bus-station-concealed-carry-holder-crime/14667488/" xr:uid="{9F8B26BA-1F87-2241-983E-9EC636C3F471}"/>
    <hyperlink ref="K10" r:id="rId4" display="https://www.sharonherald.com/news/update-da-bystander-assisted-police-officer-during-shootout/article_acd7ffc6-19d2-11ef-8902-bb4444d1c4dc.html" xr:uid="{322A4F70-24DE-1248-A0EA-94B14F4B36AE}"/>
    <hyperlink ref="K9" r:id="rId5" display="https://www.wsmv.com/2024/05/28/man-who-fired-shot-near-nashville-church-volunteers-arrested/" xr:uid="{0DAA8074-1D71-0149-BDAC-BF25A676314F}"/>
    <hyperlink ref="K8" r:id="rId6" display="https://www.wesh.com/article/orange-city-shooting-mental-health-awareness/60664527" xr:uid="{79C17ACD-8DF2-CD4C-B593-3974F085B556}"/>
    <hyperlink ref="K6" r:id="rId7" display="https://www.theadvocate.com/baton_rouge/news/crime_police/motel-fatal-shooting-was-justified-baton-rouge-police-say/article_430cedee-fbfb-11ee-98b1-8724ddc927ad.html" xr:uid="{B14E42A9-9266-024C-B077-B1765F4D8533}"/>
    <hyperlink ref="K5" r:id="rId8" display="https://www.pilotonline.com/2024/04/12/man-seriously-injured-in-hampton-shooting-2/" xr:uid="{DD7254F7-92A6-244A-9076-2B211DBA3FD2}"/>
    <hyperlink ref="K4" r:id="rId9" display="https://myfox8.com/news/north-carolina/piedmont-triad/man-killed-in-thomasville-shooting-had-initiated-the-shooting-police-say/" xr:uid="{FFBE407B-728B-144F-94D7-0D06FDDEDBFB}"/>
    <hyperlink ref="K13" r:id="rId10" display="https://www.brproud.com/news/local-news/crime/man-charged-in-shooting-told-baton-rouge-fast-food-workers-there-was-hair-in-his-meal/" xr:uid="{A28E365C-BF4A-7E4A-BA76-B08E8A3C0048}"/>
    <hyperlink ref="K12" r:id="rId11" display="https://cw39.com/crime/two-shot-in-greens-street-drive-by-over-40-shell-casing-found-at-scene/" xr:uid="{494C9941-8CEB-4E46-B0D8-0E82D98BF393}"/>
    <hyperlink ref="K11" r:id="rId12" display="https://www.firstcoastnews.com/article/news/crime/police-say-potential-suspect-fired-at-group-with-shotgun-later-shot-in-the-face-on-atlantic-boulevard-jacksonville/77-e151577d-3a49-4d20-834c-eb6cfa5c876e" xr:uid="{AA4BC370-782C-F646-88B2-2CCB4372896D}"/>
    <hyperlink ref="K14" r:id="rId13" display="https://fox59.com/news/indycrime/dispute-over-fireworks-leads-to-shootout-between-neighbors-that-left-1-dead-and-3-wounded/" xr:uid="{A387DFD4-4CEB-F845-9277-8D61F9A67C82}"/>
    <hyperlink ref="K15" r:id="rId14" display="https://wgntv.com/news/chicagocrime/man-accused-in-shooting-inside-englewood-business-facing-attempted-murder-charge/" xr:uid="{C04812E3-36CA-574F-9745-D09FA2827982}"/>
    <hyperlink ref="K17" r:id="rId15" display="https://lbpost.com/news/crime/man-wounded-by-gunfire-shoots-back-at-his-attacker-long-beach-police-say" xr:uid="{8692D208-7B80-F947-AF83-EE6C58AD1423}"/>
    <hyperlink ref="K16" r:id="rId16" display="https://www.bogalusadailynews.com/2024/11/19/attempted-second-degree-murder-suspect-arrested/" xr:uid="{BE314B68-499B-004E-B686-0A6D66ECB569}"/>
    <hyperlink ref="K19" r:id="rId17" display="https://www.fox5atlanta.com/news/shooting-libson-drive-bridgewater-street-sw-atlanta" xr:uid="{D5EFA8E9-F0C1-9148-92D9-599853E42D52}"/>
    <hyperlink ref="K18" r:id="rId18" display="https://www.fox10tv.com/2024/12/25/mcso-2-shot-during-christmas-day-gunfight-mcdonald-road/" xr:uid="{436C2495-852C-B544-B94B-7A67A3AA670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54E67-C212-5A47-8251-A15943F3CB66}">
  <dimension ref="A1:N2"/>
  <sheetViews>
    <sheetView workbookViewId="0">
      <selection activeCell="A4" sqref="A4"/>
    </sheetView>
  </sheetViews>
  <sheetFormatPr baseColWidth="10" defaultRowHeight="16" x14ac:dyDescent="0.2"/>
  <cols>
    <col min="2" max="2" width="29.83203125" customWidth="1"/>
    <col min="3" max="3" width="17.1640625" bestFit="1" customWidth="1"/>
    <col min="4" max="4" width="13" bestFit="1" customWidth="1"/>
    <col min="5" max="5" width="11.6640625" bestFit="1" customWidth="1"/>
    <col min="6" max="6" width="50.83203125" customWidth="1"/>
    <col min="7" max="7" width="51.33203125" bestFit="1" customWidth="1"/>
    <col min="8" max="8" width="17.33203125" bestFit="1" customWidth="1"/>
    <col min="9" max="9" width="35.83203125" customWidth="1"/>
    <col min="10" max="10" width="85.1640625" bestFit="1" customWidth="1"/>
    <col min="11" max="11" width="26.1640625" customWidth="1"/>
    <col min="12" max="12" width="35.83203125" customWidth="1"/>
    <col min="13" max="13" width="13.5" customWidth="1"/>
  </cols>
  <sheetData>
    <row r="1" spans="1:14" s="1" customFormat="1" ht="68" x14ac:dyDescent="0.2">
      <c r="A1" s="1" t="s">
        <v>171</v>
      </c>
      <c r="B1" s="1" t="s">
        <v>0</v>
      </c>
      <c r="C1" s="1" t="s">
        <v>1</v>
      </c>
      <c r="D1" s="1" t="s">
        <v>2</v>
      </c>
      <c r="E1" s="1" t="s">
        <v>3</v>
      </c>
      <c r="F1" s="1" t="s">
        <v>4</v>
      </c>
      <c r="G1" s="4" t="s">
        <v>5</v>
      </c>
      <c r="H1" s="1" t="s">
        <v>6</v>
      </c>
      <c r="I1" s="1" t="s">
        <v>7</v>
      </c>
      <c r="J1" s="1" t="s">
        <v>8</v>
      </c>
      <c r="K1" s="2" t="s">
        <v>9</v>
      </c>
      <c r="L1" s="2" t="s">
        <v>10</v>
      </c>
      <c r="M1" s="2"/>
      <c r="N1" s="2"/>
    </row>
    <row r="2" spans="1:14" s="3" customFormat="1" ht="238" x14ac:dyDescent="0.2">
      <c r="A2" s="6">
        <v>1</v>
      </c>
      <c r="B2" s="6" t="s">
        <v>88</v>
      </c>
      <c r="C2" s="8">
        <v>45455</v>
      </c>
      <c r="D2" s="6" t="s">
        <v>89</v>
      </c>
      <c r="E2" s="6" t="s">
        <v>90</v>
      </c>
      <c r="F2" s="5" t="s">
        <v>91</v>
      </c>
      <c r="G2" s="6"/>
      <c r="H2" s="6">
        <v>0</v>
      </c>
      <c r="J2" s="5" t="s">
        <v>92</v>
      </c>
      <c r="K2" s="5" t="s">
        <v>93</v>
      </c>
      <c r="L2" s="7" t="s">
        <v>94</v>
      </c>
      <c r="M2" s="7" t="s">
        <v>95</v>
      </c>
    </row>
  </sheetData>
  <hyperlinks>
    <hyperlink ref="L2" r:id="rId1" display="https://news3lv.com/news/local/police-deadly-shooting-in-henderson-parking-lot-was-possibly-self-defense-hpd-las-vegas-valley-marks-sunset-walmart-homicide-cops-courts" xr:uid="{9FD459E8-72A4-B146-8406-3692A434376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182E3-CD1B-6345-A5A1-DE73B569C787}">
  <dimension ref="A1:N4"/>
  <sheetViews>
    <sheetView workbookViewId="0">
      <selection activeCell="A5" sqref="A5"/>
    </sheetView>
  </sheetViews>
  <sheetFormatPr baseColWidth="10" defaultRowHeight="16" x14ac:dyDescent="0.2"/>
  <cols>
    <col min="2" max="2" width="29.83203125" customWidth="1"/>
    <col min="3" max="3" width="17.1640625" bestFit="1" customWidth="1"/>
    <col min="4" max="4" width="13" bestFit="1" customWidth="1"/>
    <col min="5" max="5" width="11.6640625" bestFit="1" customWidth="1"/>
    <col min="6" max="6" width="50.83203125" customWidth="1"/>
    <col min="7" max="7" width="51.33203125" bestFit="1" customWidth="1"/>
    <col min="8" max="8" width="17.33203125" bestFit="1" customWidth="1"/>
    <col min="9" max="9" width="35.83203125" customWidth="1"/>
    <col min="10" max="10" width="85.1640625" bestFit="1" customWidth="1"/>
    <col min="11" max="11" width="26.1640625" customWidth="1"/>
    <col min="12" max="12" width="35.83203125" customWidth="1"/>
    <col min="13" max="13" width="13.5" customWidth="1"/>
  </cols>
  <sheetData>
    <row r="1" spans="1:14" s="1" customFormat="1" ht="68" x14ac:dyDescent="0.2">
      <c r="A1" s="1" t="s">
        <v>171</v>
      </c>
      <c r="B1" s="1" t="s">
        <v>0</v>
      </c>
      <c r="C1" s="1" t="s">
        <v>1</v>
      </c>
      <c r="D1" s="1" t="s">
        <v>2</v>
      </c>
      <c r="E1" s="1" t="s">
        <v>3</v>
      </c>
      <c r="F1" s="1" t="s">
        <v>4</v>
      </c>
      <c r="G1" s="4" t="s">
        <v>5</v>
      </c>
      <c r="H1" s="1" t="s">
        <v>6</v>
      </c>
      <c r="I1" s="1" t="s">
        <v>7</v>
      </c>
      <c r="J1" s="1" t="s">
        <v>8</v>
      </c>
      <c r="K1" s="2" t="s">
        <v>9</v>
      </c>
      <c r="L1" s="2" t="s">
        <v>10</v>
      </c>
      <c r="M1" s="2"/>
      <c r="N1" s="2"/>
    </row>
    <row r="2" spans="1:14" s="3" customFormat="1" ht="204" x14ac:dyDescent="0.2">
      <c r="A2" s="6">
        <v>1</v>
      </c>
      <c r="B2" s="6" t="s">
        <v>25</v>
      </c>
      <c r="C2" s="8">
        <v>45353</v>
      </c>
      <c r="D2" s="6" t="s">
        <v>26</v>
      </c>
      <c r="E2" s="6" t="s">
        <v>27</v>
      </c>
      <c r="F2" s="5" t="s">
        <v>28</v>
      </c>
      <c r="G2" s="6"/>
      <c r="H2" s="6">
        <v>0</v>
      </c>
      <c r="J2" s="5" t="s">
        <v>29</v>
      </c>
      <c r="K2" s="5" t="s">
        <v>30</v>
      </c>
      <c r="L2" s="7" t="s">
        <v>31</v>
      </c>
      <c r="M2" s="7" t="s">
        <v>32</v>
      </c>
      <c r="N2" s="3" t="s">
        <v>33</v>
      </c>
    </row>
    <row r="3" spans="1:14" s="3" customFormat="1" ht="119" x14ac:dyDescent="0.2">
      <c r="A3" s="6">
        <v>2</v>
      </c>
      <c r="B3" s="6" t="s">
        <v>25</v>
      </c>
      <c r="C3" s="8">
        <v>45483</v>
      </c>
      <c r="D3" s="6" t="s">
        <v>125</v>
      </c>
      <c r="E3" s="6" t="s">
        <v>126</v>
      </c>
      <c r="F3" s="5" t="s">
        <v>127</v>
      </c>
      <c r="G3" s="6"/>
      <c r="H3" s="6" t="s">
        <v>172</v>
      </c>
      <c r="J3" s="5" t="s">
        <v>128</v>
      </c>
      <c r="K3" s="5" t="s">
        <v>129</v>
      </c>
      <c r="L3" s="7" t="s">
        <v>130</v>
      </c>
      <c r="M3" s="7"/>
    </row>
    <row r="4" spans="1:14" s="3" customFormat="1" ht="289" x14ac:dyDescent="0.2">
      <c r="A4" s="6">
        <v>3</v>
      </c>
      <c r="B4" s="6" t="s">
        <v>25</v>
      </c>
      <c r="C4" s="8">
        <v>45650</v>
      </c>
      <c r="D4" s="6" t="s">
        <v>71</v>
      </c>
      <c r="E4" s="6" t="s">
        <v>152</v>
      </c>
      <c r="F4" s="5" t="s">
        <v>153</v>
      </c>
      <c r="G4" s="6"/>
      <c r="H4" s="6">
        <v>0</v>
      </c>
      <c r="J4" s="5" t="s">
        <v>154</v>
      </c>
      <c r="K4" s="5" t="s">
        <v>155</v>
      </c>
      <c r="L4" s="7" t="s">
        <v>156</v>
      </c>
      <c r="M4" s="7" t="s">
        <v>157</v>
      </c>
    </row>
  </sheetData>
  <hyperlinks>
    <hyperlink ref="L2" r:id="rId1" display="https://www.kvoa.com/townnews/police/authorities-investigating-homicide-in-midtown-tucson/article_68707d54-daad-11ee-ae4d-9b67d551d452.html" xr:uid="{A9B332C0-AC01-6847-858F-6A21A5073221}"/>
    <hyperlink ref="L3" r:id="rId2" display="https://www.ksnt.com/news/crime/staff-at-north-topeka-business-shoot-individual-in-response-to-alleged-threats-tpd/" xr:uid="{91CD566A-B998-AE4F-BDA9-BFD1DA62063A}"/>
    <hyperlink ref="M4" r:id="rId3" xr:uid="{ACD64492-B7FD-F643-9BE9-3DF16490B5FC}"/>
    <hyperlink ref="L4" r:id="rId4" display="https://clarksvillenow.com/local/shots-fired-in-walmart-on-fort-campbell-boulevard-in-clarksville/" xr:uid="{DC3C21E2-F80D-BB4E-88B2-5F2A4BC384E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Tables</vt:lpstr>
      <vt:lpstr>Summary</vt:lpstr>
      <vt:lpstr>FBI active shooter incidents</vt:lpstr>
      <vt:lpstr>FBI Citizen Involvement</vt:lpstr>
      <vt:lpstr>Cases missed by FBI</vt:lpstr>
      <vt:lpstr>Likely MPS averted by armed</vt:lpstr>
      <vt:lpstr>SUS fired first</vt:lpstr>
      <vt:lpstr>SUS with gun, victim shot 1st</vt:lpstr>
      <vt:lpstr>SUS with gun, but didn't shoot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2025-08-19T22:42:28Z</dcterms:created>
  <dcterms:modified xsi:type="dcterms:W3CDTF">2025-08-21T23:42:04Z</dcterms:modified>
</cp:coreProperties>
</file>