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202300"/>
  <mc:AlternateContent xmlns:mc="http://schemas.openxmlformats.org/markup-compatibility/2006">
    <mc:Choice Requires="x15">
      <x15ac:absPath xmlns:x15ac="http://schemas.microsoft.com/office/spreadsheetml/2010/11/ac" url="/Users/jlott/Desktop/"/>
    </mc:Choice>
  </mc:AlternateContent>
  <xr:revisionPtr revIDLastSave="0" documentId="13_ncr:1_{D00F666F-1FC8-8741-A68E-EDA310C4B4C6}" xr6:coauthVersionLast="47" xr6:coauthVersionMax="47" xr10:uidLastSave="{00000000-0000-0000-0000-000000000000}"/>
  <bookViews>
    <workbookView xWindow="-53120" yWindow="1500" windowWidth="47960" windowHeight="35480" xr2:uid="{95180878-949D-CA4D-8D52-76C29890207A}"/>
  </bookViews>
  <sheets>
    <sheet name="Arrest Rate 2015 to 2022" sheetId="13" r:id="rId1"/>
    <sheet name="2019 data" sheetId="2" r:id="rId2"/>
    <sheet name="15tbl25" sheetId="12" r:id="rId3"/>
    <sheet name="16tbl17" sheetId="11" r:id="rId4"/>
    <sheet name="17tbl25" sheetId="10" r:id="rId5"/>
    <sheet name="18tbl25" sheetId="9" r:id="rId6"/>
    <sheet name="20tbl25" sheetId="7" r:id="rId7"/>
    <sheet name="22tbl25" sheetId="8" r:id="rId8"/>
    <sheet name="NCVS Percent of Crimes Reported" sheetId="3" r:id="rId9"/>
    <sheet name="The Change in Murder Rates" sheetId="5" r:id="rId10"/>
    <sheet name="% all crime resulting in arrest" sheetId="6" r:id="rId11"/>
    <sheet name="% who believe crime is Importan" sheetId="4" r:id="rId12"/>
    <sheet name="All, all cities, cities &gt;1 mil" sheetId="14" r:id="rId13"/>
    <sheet name="all v cities over 1 million" sheetId="15" r:id="rId14"/>
  </sheets>
  <externalReferences>
    <externalReference r:id="rId15"/>
  </externalReferences>
  <definedNames>
    <definedName name="_xlnm.Print_Area" localSheetId="2">'15tbl25'!$A$1:$O$36</definedName>
    <definedName name="_xlnm.Print_Area" localSheetId="3">'16tbl17'!$A$1:$O$36</definedName>
    <definedName name="_xlnm.Print_Area" localSheetId="4">'17tbl25'!$A$1:$N$35</definedName>
    <definedName name="_xlnm.Print_Area" localSheetId="5">'18tbl25'!$A$1:$N$35</definedName>
    <definedName name="_xlnm.Print_Area" localSheetId="6">'20tbl25'!$A$1:$N$37</definedName>
    <definedName name="_xlnm.Print_Area" localSheetId="7">'22tbl25'!$A$1:$N$34</definedName>
    <definedName name="_xlnm.Print_Titles" localSheetId="2">'15tbl25'!$4:$4</definedName>
    <definedName name="_xlnm.Print_Titles" localSheetId="3">'16tbl17'!$4:$4</definedName>
    <definedName name="_xlnm.Print_Titles" localSheetId="6">'20tbl25'!$5:$6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5" l="1"/>
  <c r="J20" i="15" l="1"/>
  <c r="K20" i="15" s="1"/>
  <c r="J19" i="15"/>
  <c r="K19" i="15" s="1"/>
  <c r="J17" i="15"/>
  <c r="K17" i="15" s="1"/>
  <c r="J16" i="15"/>
  <c r="K16" i="15" s="1"/>
  <c r="F15" i="15"/>
  <c r="E15" i="15" s="1"/>
  <c r="D15" i="15" s="1"/>
  <c r="C15" i="15" s="1"/>
  <c r="J14" i="15"/>
  <c r="K14" i="15" s="1"/>
  <c r="J13" i="15"/>
  <c r="K13" i="15" s="1"/>
  <c r="J11" i="15"/>
  <c r="K11" i="15" s="1"/>
  <c r="J10" i="15"/>
  <c r="K10" i="15" s="1"/>
  <c r="F9" i="15"/>
  <c r="E9" i="15" s="1"/>
  <c r="D9" i="15" s="1"/>
  <c r="C9" i="15" s="1"/>
  <c r="J7" i="15"/>
  <c r="K7" i="15" s="1"/>
  <c r="J6" i="15"/>
  <c r="K6" i="15" s="1"/>
  <c r="F5" i="15"/>
  <c r="E5" i="15"/>
  <c r="D5" i="15" s="1"/>
  <c r="C5" i="15" s="1"/>
  <c r="J4" i="15"/>
  <c r="K4" i="15" s="1"/>
  <c r="J3" i="15"/>
  <c r="K3" i="15" s="1"/>
  <c r="F2" i="15"/>
  <c r="E2" i="15" s="1"/>
  <c r="D2" i="15" s="1"/>
  <c r="C2" i="15" s="1"/>
  <c r="J13" i="14"/>
  <c r="K13" i="14" s="1"/>
  <c r="J17" i="14"/>
  <c r="K17" i="14" s="1"/>
  <c r="J21" i="14"/>
  <c r="K21" i="14" s="1"/>
  <c r="J25" i="14"/>
  <c r="K25" i="14" s="1"/>
  <c r="J4" i="14"/>
  <c r="K4" i="14" s="1"/>
  <c r="J8" i="14"/>
  <c r="K8" i="14" s="1"/>
  <c r="F2" i="14"/>
  <c r="E2" i="14" s="1"/>
  <c r="D2" i="14" s="1"/>
  <c r="C2" i="14" s="1"/>
  <c r="J3" i="14"/>
  <c r="K3" i="14" s="1"/>
  <c r="J5" i="14"/>
  <c r="K5" i="14" s="1"/>
  <c r="F6" i="14"/>
  <c r="E6" i="14" s="1"/>
  <c r="D6" i="14" s="1"/>
  <c r="C6" i="14" s="1"/>
  <c r="J7" i="14"/>
  <c r="K7" i="14" s="1"/>
  <c r="J9" i="14"/>
  <c r="K9" i="14" s="1"/>
  <c r="F11" i="14"/>
  <c r="E11" i="14" s="1"/>
  <c r="D11" i="14" s="1"/>
  <c r="C11" i="14" s="1"/>
  <c r="J12" i="14"/>
  <c r="K12" i="14" s="1"/>
  <c r="J14" i="14"/>
  <c r="K14" i="14" s="1"/>
  <c r="J16" i="14"/>
  <c r="K16" i="14" s="1"/>
  <c r="J18" i="14"/>
  <c r="K18" i="14" s="1"/>
  <c r="F19" i="14"/>
  <c r="E19" i="14" s="1"/>
  <c r="D19" i="14" s="1"/>
  <c r="C19" i="14" s="1"/>
  <c r="J20" i="14"/>
  <c r="K20" i="14" s="1"/>
  <c r="J22" i="14"/>
  <c r="K22" i="14" s="1"/>
  <c r="J24" i="14"/>
  <c r="K24" i="14" s="1"/>
  <c r="J26" i="14"/>
  <c r="K26" i="14" s="1"/>
  <c r="F2" i="13"/>
  <c r="E2" i="13" s="1"/>
  <c r="D2" i="13" s="1"/>
  <c r="C2" i="13" s="1"/>
  <c r="J3" i="13"/>
  <c r="K3" i="13"/>
  <c r="J4" i="13"/>
  <c r="K4" i="13"/>
  <c r="F5" i="13"/>
  <c r="E5" i="13" s="1"/>
  <c r="D5" i="13" s="1"/>
  <c r="C5" i="13" s="1"/>
  <c r="J6" i="13"/>
  <c r="K6" i="13" s="1"/>
  <c r="J7" i="13"/>
  <c r="K7" i="13"/>
  <c r="F9" i="13"/>
  <c r="E9" i="13" s="1"/>
  <c r="D9" i="13" s="1"/>
  <c r="C9" i="13" s="1"/>
  <c r="J10" i="13"/>
  <c r="K10" i="13"/>
  <c r="J11" i="13"/>
  <c r="K11" i="13"/>
  <c r="J12" i="13"/>
  <c r="K12" i="13" s="1"/>
  <c r="J13" i="13"/>
  <c r="K13" i="13"/>
  <c r="F14" i="13"/>
  <c r="E14" i="13" s="1"/>
  <c r="D14" i="13" s="1"/>
  <c r="C14" i="13" s="1"/>
  <c r="J15" i="13"/>
  <c r="K15" i="13"/>
  <c r="J16" i="13"/>
  <c r="K16" i="13"/>
  <c r="J17" i="13"/>
  <c r="K17" i="13" s="1"/>
  <c r="J18" i="13"/>
  <c r="K18" i="13"/>
  <c r="BT33" i="2"/>
  <c r="BU33" i="2" s="1"/>
  <c r="BV33" i="2" s="1"/>
  <c r="BT31" i="2"/>
  <c r="BU31" i="2" s="1"/>
  <c r="BV31" i="2" s="1"/>
  <c r="BT29" i="2"/>
  <c r="BU29" i="2" s="1"/>
  <c r="BV29" i="2" s="1"/>
  <c r="BT27" i="2"/>
  <c r="BU27" i="2" s="1"/>
  <c r="BV27" i="2" s="1"/>
  <c r="BT25" i="2"/>
  <c r="BU25" i="2" s="1"/>
  <c r="BV25" i="2" s="1"/>
  <c r="BT23" i="2"/>
  <c r="BU23" i="2" s="1"/>
  <c r="BV23" i="2" s="1"/>
  <c r="BT21" i="2"/>
  <c r="BU21" i="2" s="1"/>
  <c r="BV21" i="2" s="1"/>
  <c r="BT19" i="2"/>
  <c r="BU19" i="2" s="1"/>
  <c r="BV19" i="2" s="1"/>
  <c r="BT17" i="2"/>
  <c r="BU17" i="2" s="1"/>
  <c r="BV17" i="2" s="1"/>
  <c r="BT15" i="2"/>
  <c r="BU15" i="2" s="1"/>
  <c r="BV15" i="2" s="1"/>
  <c r="BT13" i="2"/>
  <c r="BU13" i="2" s="1"/>
  <c r="BV13" i="2" s="1"/>
  <c r="BT11" i="2"/>
  <c r="BU11" i="2" s="1"/>
  <c r="BV11" i="2" s="1"/>
  <c r="BT9" i="2"/>
  <c r="BU9" i="2" s="1"/>
  <c r="BV9" i="2" s="1"/>
  <c r="BT7" i="2"/>
  <c r="BU7" i="2" s="1"/>
  <c r="BV7" i="2" s="1"/>
  <c r="BH33" i="2"/>
  <c r="BI33" i="2" s="1"/>
  <c r="BJ33" i="2" s="1"/>
  <c r="BJ31" i="2"/>
  <c r="BI31" i="2"/>
  <c r="BH31" i="2"/>
  <c r="BH29" i="2"/>
  <c r="BI29" i="2" s="1"/>
  <c r="BJ29" i="2" s="1"/>
  <c r="BH27" i="2"/>
  <c r="BI27" i="2" s="1"/>
  <c r="BJ27" i="2" s="1"/>
  <c r="BH25" i="2"/>
  <c r="BI25" i="2" s="1"/>
  <c r="BJ25" i="2" s="1"/>
  <c r="BI23" i="2"/>
  <c r="BJ23" i="2" s="1"/>
  <c r="BH23" i="2"/>
  <c r="BH21" i="2"/>
  <c r="BI21" i="2" s="1"/>
  <c r="BJ21" i="2" s="1"/>
  <c r="BH19" i="2"/>
  <c r="BI19" i="2" s="1"/>
  <c r="BJ19" i="2" s="1"/>
  <c r="BH17" i="2"/>
  <c r="BI17" i="2" s="1"/>
  <c r="BJ17" i="2" s="1"/>
  <c r="BI15" i="2"/>
  <c r="BJ15" i="2" s="1"/>
  <c r="BH15" i="2"/>
  <c r="BH13" i="2"/>
  <c r="BI13" i="2" s="1"/>
  <c r="BJ13" i="2" s="1"/>
  <c r="BH11" i="2"/>
  <c r="BI11" i="2" s="1"/>
  <c r="BJ11" i="2" s="1"/>
  <c r="BH9" i="2"/>
  <c r="BI9" i="2" s="1"/>
  <c r="BJ9" i="2" s="1"/>
  <c r="BI7" i="2"/>
  <c r="BJ7" i="2" s="1"/>
  <c r="BH7" i="2"/>
  <c r="AV33" i="2"/>
  <c r="AW33" i="2" s="1"/>
  <c r="AX33" i="2" s="1"/>
  <c r="AX31" i="2"/>
  <c r="AW31" i="2"/>
  <c r="AV31" i="2"/>
  <c r="AV29" i="2"/>
  <c r="AW29" i="2" s="1"/>
  <c r="AX29" i="2" s="1"/>
  <c r="AV27" i="2"/>
  <c r="AW27" i="2" s="1"/>
  <c r="AX27" i="2" s="1"/>
  <c r="AV25" i="2"/>
  <c r="AW25" i="2" s="1"/>
  <c r="AX25" i="2" s="1"/>
  <c r="AV23" i="2"/>
  <c r="AW23" i="2" s="1"/>
  <c r="AX23" i="2" s="1"/>
  <c r="AV21" i="2"/>
  <c r="AW21" i="2" s="1"/>
  <c r="AX21" i="2" s="1"/>
  <c r="AW19" i="2"/>
  <c r="AX19" i="2" s="1"/>
  <c r="AV19" i="2"/>
  <c r="AV17" i="2"/>
  <c r="AW17" i="2" s="1"/>
  <c r="AX17" i="2" s="1"/>
  <c r="AV15" i="2"/>
  <c r="AW15" i="2" s="1"/>
  <c r="AX15" i="2" s="1"/>
  <c r="AV13" i="2"/>
  <c r="AW13" i="2" s="1"/>
  <c r="AX13" i="2" s="1"/>
  <c r="AW11" i="2"/>
  <c r="AX11" i="2" s="1"/>
  <c r="AV11" i="2"/>
  <c r="AV9" i="2"/>
  <c r="AW9" i="2" s="1"/>
  <c r="AX9" i="2" s="1"/>
  <c r="AV7" i="2"/>
  <c r="AW7" i="2" s="1"/>
  <c r="AX7" i="2" s="1"/>
  <c r="AL33" i="2"/>
  <c r="AK33" i="2"/>
  <c r="AJ33" i="2"/>
  <c r="AK31" i="2"/>
  <c r="AL31" i="2" s="1"/>
  <c r="AJ31" i="2"/>
  <c r="AL29" i="2"/>
  <c r="AK29" i="2"/>
  <c r="AJ29" i="2"/>
  <c r="AJ27" i="2"/>
  <c r="AK27" i="2" s="1"/>
  <c r="AL27" i="2" s="1"/>
  <c r="AL25" i="2"/>
  <c r="AK25" i="2"/>
  <c r="AJ25" i="2"/>
  <c r="AJ23" i="2"/>
  <c r="AK23" i="2" s="1"/>
  <c r="AL23" i="2" s="1"/>
  <c r="AJ21" i="2"/>
  <c r="AK21" i="2" s="1"/>
  <c r="AL21" i="2" s="1"/>
  <c r="AJ19" i="2"/>
  <c r="AK19" i="2" s="1"/>
  <c r="AL19" i="2" s="1"/>
  <c r="AL17" i="2"/>
  <c r="AK17" i="2"/>
  <c r="AJ17" i="2"/>
  <c r="AJ15" i="2"/>
  <c r="AK15" i="2" s="1"/>
  <c r="AL15" i="2" s="1"/>
  <c r="AJ13" i="2"/>
  <c r="AK13" i="2" s="1"/>
  <c r="AL13" i="2" s="1"/>
  <c r="AJ11" i="2"/>
  <c r="AK11" i="2" s="1"/>
  <c r="AL11" i="2" s="1"/>
  <c r="AL9" i="2"/>
  <c r="AK9" i="2"/>
  <c r="AJ9" i="2"/>
  <c r="AJ7" i="2"/>
  <c r="AK7" i="2" s="1"/>
  <c r="AL7" i="2" s="1"/>
  <c r="X33" i="2"/>
  <c r="Y33" i="2" s="1"/>
  <c r="Z33" i="2" s="1"/>
  <c r="X31" i="2"/>
  <c r="Y31" i="2" s="1"/>
  <c r="Z31" i="2" s="1"/>
  <c r="X29" i="2"/>
  <c r="Y29" i="2" s="1"/>
  <c r="Z29" i="2" s="1"/>
  <c r="X27" i="2"/>
  <c r="Y27" i="2" s="1"/>
  <c r="Z27" i="2" s="1"/>
  <c r="X25" i="2"/>
  <c r="Y25" i="2" s="1"/>
  <c r="Z25" i="2" s="1"/>
  <c r="X23" i="2"/>
  <c r="Y23" i="2" s="1"/>
  <c r="Z23" i="2" s="1"/>
  <c r="X21" i="2"/>
  <c r="Y21" i="2" s="1"/>
  <c r="Z21" i="2" s="1"/>
  <c r="X19" i="2"/>
  <c r="Y19" i="2" s="1"/>
  <c r="Z19" i="2" s="1"/>
  <c r="X17" i="2"/>
  <c r="Y17" i="2" s="1"/>
  <c r="Z17" i="2" s="1"/>
  <c r="X15" i="2"/>
  <c r="Y15" i="2" s="1"/>
  <c r="Z15" i="2" s="1"/>
  <c r="X13" i="2"/>
  <c r="Y13" i="2" s="1"/>
  <c r="Z13" i="2" s="1"/>
  <c r="X11" i="2"/>
  <c r="Y11" i="2" s="1"/>
  <c r="Z11" i="2" s="1"/>
  <c r="X9" i="2"/>
  <c r="Y9" i="2" s="1"/>
  <c r="Z9" i="2" s="1"/>
  <c r="X7" i="2"/>
  <c r="Y7" i="2" s="1"/>
  <c r="Z7" i="2" s="1"/>
  <c r="L33" i="2"/>
  <c r="M33" i="2" s="1"/>
  <c r="N33" i="2" s="1"/>
  <c r="L31" i="2"/>
  <c r="M31" i="2" s="1"/>
  <c r="N31" i="2" s="1"/>
  <c r="L29" i="2"/>
  <c r="M29" i="2" s="1"/>
  <c r="N29" i="2" s="1"/>
  <c r="L27" i="2"/>
  <c r="M27" i="2" s="1"/>
  <c r="N27" i="2" s="1"/>
  <c r="L25" i="2"/>
  <c r="M25" i="2" s="1"/>
  <c r="N25" i="2" s="1"/>
  <c r="L23" i="2"/>
  <c r="M23" i="2" s="1"/>
  <c r="N23" i="2" s="1"/>
  <c r="L21" i="2"/>
  <c r="M21" i="2" s="1"/>
  <c r="N21" i="2" s="1"/>
  <c r="L19" i="2"/>
  <c r="M19" i="2" s="1"/>
  <c r="N19" i="2" s="1"/>
  <c r="L17" i="2"/>
  <c r="M17" i="2" s="1"/>
  <c r="N17" i="2" s="1"/>
  <c r="L15" i="2"/>
  <c r="M15" i="2" s="1"/>
  <c r="N15" i="2" s="1"/>
  <c r="L13" i="2"/>
  <c r="M13" i="2" s="1"/>
  <c r="N13" i="2" s="1"/>
  <c r="M11" i="2"/>
  <c r="N11" i="2" s="1"/>
  <c r="L11" i="2"/>
  <c r="L9" i="2"/>
  <c r="M9" i="2" s="1"/>
  <c r="N9" i="2" s="1"/>
  <c r="N7" i="2"/>
  <c r="M7" i="2"/>
  <c r="L7" i="2"/>
  <c r="J7" i="2"/>
  <c r="K7" i="2" s="1"/>
  <c r="C10" i="5"/>
  <c r="C9" i="5" s="1"/>
  <c r="C8" i="5" s="1"/>
  <c r="C7" i="5" s="1"/>
  <c r="C11" i="5"/>
  <c r="K26" i="3"/>
  <c r="K28" i="3"/>
  <c r="K29" i="3" s="1"/>
  <c r="F29" i="3"/>
  <c r="H17" i="3"/>
  <c r="H16" i="3"/>
  <c r="J14" i="3"/>
  <c r="I14" i="3"/>
  <c r="G29" i="3"/>
  <c r="G28" i="3"/>
  <c r="F28" i="3"/>
  <c r="I28" i="3"/>
  <c r="I29" i="3" s="1"/>
  <c r="J29" i="3"/>
  <c r="J28" i="3"/>
  <c r="E9" i="3"/>
  <c r="E8" i="3" s="1"/>
  <c r="E7" i="3" s="1"/>
  <c r="K22" i="3"/>
  <c r="K21" i="3"/>
  <c r="K20" i="3"/>
  <c r="K19" i="3"/>
  <c r="E20" i="3"/>
  <c r="E19" i="3" s="1"/>
  <c r="E21" i="3"/>
  <c r="K25" i="3"/>
  <c r="K24" i="3"/>
  <c r="K23" i="3"/>
  <c r="BR33" i="2"/>
  <c r="BS33" i="2" s="1"/>
  <c r="BF33" i="2"/>
  <c r="BG33" i="2" s="1"/>
  <c r="AT33" i="2"/>
  <c r="AU33" i="2" s="1"/>
  <c r="AH33" i="2"/>
  <c r="AI33" i="2" s="1"/>
  <c r="V33" i="2"/>
  <c r="W33" i="2" s="1"/>
  <c r="J33" i="2"/>
  <c r="K33" i="2" s="1"/>
  <c r="BR31" i="2"/>
  <c r="BS31" i="2" s="1"/>
  <c r="BF31" i="2"/>
  <c r="BG31" i="2" s="1"/>
  <c r="AT31" i="2"/>
  <c r="AU31" i="2" s="1"/>
  <c r="AH31" i="2"/>
  <c r="AI31" i="2" s="1"/>
  <c r="V31" i="2"/>
  <c r="W31" i="2" s="1"/>
  <c r="J31" i="2"/>
  <c r="K31" i="2" s="1"/>
  <c r="BR29" i="2"/>
  <c r="BS29" i="2" s="1"/>
  <c r="BF29" i="2"/>
  <c r="BG29" i="2" s="1"/>
  <c r="AT29" i="2"/>
  <c r="AU29" i="2" s="1"/>
  <c r="AH29" i="2"/>
  <c r="AI29" i="2" s="1"/>
  <c r="V29" i="2"/>
  <c r="W29" i="2" s="1"/>
  <c r="J29" i="2"/>
  <c r="K29" i="2" s="1"/>
  <c r="BR27" i="2"/>
  <c r="BS27" i="2" s="1"/>
  <c r="BF27" i="2"/>
  <c r="BG27" i="2" s="1"/>
  <c r="AT27" i="2"/>
  <c r="AU27" i="2" s="1"/>
  <c r="AH27" i="2"/>
  <c r="AI27" i="2" s="1"/>
  <c r="V27" i="2"/>
  <c r="W27" i="2" s="1"/>
  <c r="J27" i="2"/>
  <c r="K27" i="2" s="1"/>
  <c r="BR25" i="2"/>
  <c r="BS25" i="2" s="1"/>
  <c r="BF25" i="2"/>
  <c r="BG25" i="2" s="1"/>
  <c r="AT25" i="2"/>
  <c r="AU25" i="2" s="1"/>
  <c r="AH25" i="2"/>
  <c r="AI25" i="2" s="1"/>
  <c r="V25" i="2"/>
  <c r="W25" i="2" s="1"/>
  <c r="J25" i="2"/>
  <c r="K25" i="2" s="1"/>
  <c r="BR23" i="2"/>
  <c r="BS23" i="2" s="1"/>
  <c r="BF23" i="2"/>
  <c r="BG23" i="2" s="1"/>
  <c r="AT23" i="2"/>
  <c r="AU23" i="2" s="1"/>
  <c r="AH23" i="2"/>
  <c r="AI23" i="2" s="1"/>
  <c r="V23" i="2"/>
  <c r="W23" i="2" s="1"/>
  <c r="J23" i="2"/>
  <c r="K23" i="2" s="1"/>
  <c r="BR21" i="2"/>
  <c r="BS21" i="2" s="1"/>
  <c r="BF21" i="2"/>
  <c r="BG21" i="2" s="1"/>
  <c r="AT21" i="2"/>
  <c r="AU21" i="2" s="1"/>
  <c r="AH21" i="2"/>
  <c r="AI21" i="2" s="1"/>
  <c r="V21" i="2"/>
  <c r="W21" i="2" s="1"/>
  <c r="J21" i="2"/>
  <c r="K21" i="2" s="1"/>
  <c r="BR19" i="2"/>
  <c r="BS19" i="2" s="1"/>
  <c r="BF19" i="2"/>
  <c r="BG19" i="2" s="1"/>
  <c r="AT19" i="2"/>
  <c r="AU19" i="2" s="1"/>
  <c r="AH19" i="2"/>
  <c r="AI19" i="2" s="1"/>
  <c r="V19" i="2"/>
  <c r="W19" i="2" s="1"/>
  <c r="J19" i="2"/>
  <c r="K19" i="2" s="1"/>
  <c r="BR17" i="2"/>
  <c r="BS17" i="2" s="1"/>
  <c r="BF17" i="2"/>
  <c r="BG17" i="2" s="1"/>
  <c r="AT17" i="2"/>
  <c r="AU17" i="2" s="1"/>
  <c r="AH17" i="2"/>
  <c r="AI17" i="2" s="1"/>
  <c r="V17" i="2"/>
  <c r="W17" i="2" s="1"/>
  <c r="J17" i="2"/>
  <c r="K17" i="2" s="1"/>
  <c r="BR15" i="2"/>
  <c r="BS15" i="2" s="1"/>
  <c r="BF15" i="2"/>
  <c r="BG15" i="2" s="1"/>
  <c r="AT15" i="2"/>
  <c r="AU15" i="2" s="1"/>
  <c r="AH15" i="2"/>
  <c r="AI15" i="2" s="1"/>
  <c r="V15" i="2"/>
  <c r="W15" i="2" s="1"/>
  <c r="J15" i="2"/>
  <c r="K15" i="2" s="1"/>
  <c r="BR13" i="2"/>
  <c r="BS13" i="2" s="1"/>
  <c r="BF13" i="2"/>
  <c r="BG13" i="2" s="1"/>
  <c r="AT13" i="2"/>
  <c r="AU13" i="2" s="1"/>
  <c r="AH13" i="2"/>
  <c r="AI13" i="2" s="1"/>
  <c r="V13" i="2"/>
  <c r="W13" i="2" s="1"/>
  <c r="J13" i="2"/>
  <c r="K13" i="2" s="1"/>
  <c r="BR11" i="2"/>
  <c r="BS11" i="2" s="1"/>
  <c r="BF11" i="2"/>
  <c r="BG11" i="2" s="1"/>
  <c r="AT11" i="2"/>
  <c r="AU11" i="2" s="1"/>
  <c r="AH11" i="2"/>
  <c r="AI11" i="2" s="1"/>
  <c r="V11" i="2"/>
  <c r="W11" i="2" s="1"/>
  <c r="J11" i="2"/>
  <c r="K11" i="2" s="1"/>
  <c r="BR9" i="2"/>
  <c r="BS9" i="2" s="1"/>
  <c r="BF9" i="2"/>
  <c r="BG9" i="2" s="1"/>
  <c r="AT9" i="2"/>
  <c r="AU9" i="2" s="1"/>
  <c r="AH9" i="2"/>
  <c r="AI9" i="2" s="1"/>
  <c r="V9" i="2"/>
  <c r="W9" i="2" s="1"/>
  <c r="J9" i="2"/>
  <c r="K9" i="2" s="1"/>
  <c r="BR7" i="2"/>
  <c r="BS7" i="2" s="1"/>
  <c r="BF7" i="2"/>
  <c r="BG7" i="2" s="1"/>
  <c r="AT7" i="2"/>
  <c r="AU7" i="2" s="1"/>
  <c r="AH7" i="2"/>
  <c r="AI7" i="2" s="1"/>
  <c r="V7" i="2"/>
  <c r="W7" i="2" s="1"/>
</calcChain>
</file>

<file path=xl/sharedStrings.xml><?xml version="1.0" encoding="utf-8"?>
<sst xmlns="http://schemas.openxmlformats.org/spreadsheetml/2006/main" count="637" uniqueCount="158">
  <si>
    <t>Violent
crime</t>
  </si>
  <si>
    <t>Murder and
nonnegligent
manslaughter</t>
  </si>
  <si>
    <r>
      <t>Rape</t>
    </r>
    <r>
      <rPr>
        <vertAlign val="superscript"/>
        <sz val="10"/>
        <color indexed="8"/>
        <rFont val="Times New Roman"/>
        <family val="1"/>
      </rPr>
      <t>1</t>
    </r>
  </si>
  <si>
    <t>Rape</t>
  </si>
  <si>
    <t>Robbery</t>
  </si>
  <si>
    <t>Aggravated
assault</t>
  </si>
  <si>
    <t>Property
crime</t>
  </si>
  <si>
    <t>Total Cities</t>
  </si>
  <si>
    <t>Cities over 1 million</t>
  </si>
  <si>
    <t>Table 25</t>
  </si>
  <si>
    <t>Percent of Offenses Cleared by Arrest or Exceptional Means</t>
  </si>
  <si>
    <t xml:space="preserve"> </t>
  </si>
  <si>
    <t>by Population Group, 2019</t>
  </si>
  <si>
    <t>Population group</t>
  </si>
  <si>
    <t>Burglary</t>
  </si>
  <si>
    <t>Larceny-
theft</t>
  </si>
  <si>
    <t>Motor
vehicle
theft</t>
  </si>
  <si>
    <r>
      <t>Arson</t>
    </r>
    <r>
      <rPr>
        <vertAlign val="superscript"/>
        <sz val="10"/>
        <color indexed="8"/>
        <rFont val="Times New Roman"/>
        <family val="1"/>
      </rPr>
      <t>2</t>
    </r>
  </si>
  <si>
    <t>Number 
of 
agencies</t>
  </si>
  <si>
    <t>2019
estimated 
population</t>
  </si>
  <si>
    <t>TOTAL ALL AGENCIES:</t>
  </si>
  <si>
    <t>Offenses known</t>
  </si>
  <si>
    <t>Percent cleared by arrest</t>
  </si>
  <si>
    <t>TOTAL CITIES</t>
  </si>
  <si>
    <t>GROUP I (all cities 250,000 and over)</t>
  </si>
  <si>
    <t>1,000,000 and over (Group I subset)</t>
  </si>
  <si>
    <t>500,000 to 999,999 (Group I subset)</t>
  </si>
  <si>
    <t xml:space="preserve"> 250,000 to 499,999 (Group I subset)</t>
  </si>
  <si>
    <t>GROUP II (100,000 to 249,999)</t>
  </si>
  <si>
    <t>GROUP III (50,000 to 99,999)</t>
  </si>
  <si>
    <t>GROUP IV (25,000 to 49,999)</t>
  </si>
  <si>
    <t>GROUP V (10,000 to 24,999)</t>
  </si>
  <si>
    <t>GROUP VI (under 10,000)</t>
  </si>
  <si>
    <t>METROPOLITAN COUNTIES</t>
  </si>
  <si>
    <t>NONMETROPOLITAN COUNTIES</t>
  </si>
  <si>
    <r>
      <t>SUBURBAN AREA</t>
    </r>
    <r>
      <rPr>
        <vertAlign val="superscript"/>
        <sz val="10"/>
        <rFont val="Times New Roman"/>
        <family val="1"/>
      </rPr>
      <t>3</t>
    </r>
  </si>
  <si>
    <r>
      <rPr>
        <vertAlign val="superscript"/>
        <sz val="9"/>
        <rFont val="Times New Roman"/>
        <family val="1"/>
      </rPr>
      <t>1</t>
    </r>
    <r>
      <rPr>
        <sz val="9"/>
        <rFont val="Times New Roman"/>
        <family val="1"/>
      </rPr>
      <t xml:space="preserve"> The figures shown in the rape column include only those reported by law enforcement agencies that used the revised Uniform Crime Reporting definition of rape. See the data declaration for further explanation.  </t>
    </r>
  </si>
  <si>
    <r>
      <t>2</t>
    </r>
    <r>
      <rPr>
        <sz val="9"/>
        <rFont val="Times New Roman"/>
        <family val="1"/>
      </rPr>
      <t xml:space="preserve"> Not all agencies submit reports for arson to the FBI. As a result, the number of reports the FBI uses to compute the percent of offenses cleared for arson is less than the number it uses to compute the percent of offenses cleared for all other offenses.</t>
    </r>
  </si>
  <si>
    <r>
      <t>3</t>
    </r>
    <r>
      <rPr>
        <sz val="9"/>
        <rFont val="Times New Roman"/>
        <family val="1"/>
      </rPr>
      <t xml:space="preserve"> Suburban area includes law enforcement agencies in cities with less than 50,000 inhabitants and county law enforcement agencies that are within a Metropolitan Statistical Area. Suburban area excludes all metropolitan agencies associated with a principal city. The agencies associated with suburban areas also appear in other groups within this table.    </t>
    </r>
  </si>
  <si>
    <t>Total Violent Crime</t>
  </si>
  <si>
    <t>Total Property Crime</t>
  </si>
  <si>
    <t>Percent of Violent Crimes Reported to Police</t>
  </si>
  <si>
    <t>Percent of Property Crimes Reported to Police</t>
  </si>
  <si>
    <t>Reported</t>
  </si>
  <si>
    <t>Not reported</t>
  </si>
  <si>
    <t>Sex</t>
  </si>
  <si>
    <t xml:space="preserve">Race </t>
  </si>
  <si>
    <t>Men</t>
  </si>
  <si>
    <t>Women</t>
  </si>
  <si>
    <t>18-29</t>
  </si>
  <si>
    <t>30-44</t>
  </si>
  <si>
    <t>45-64</t>
  </si>
  <si>
    <t>65+</t>
  </si>
  <si>
    <t>&lt;50K</t>
  </si>
  <si>
    <t>50-100K</t>
  </si>
  <si>
    <t>&gt;100K</t>
  </si>
  <si>
    <t>Age</t>
  </si>
  <si>
    <t>Income</t>
  </si>
  <si>
    <t>Party ID with Leaners</t>
  </si>
  <si>
    <t>Independent</t>
  </si>
  <si>
    <t>Very Important</t>
  </si>
  <si>
    <t>Somewhat Important</t>
  </si>
  <si>
    <t xml:space="preserve">White </t>
  </si>
  <si>
    <t xml:space="preserve">Black </t>
  </si>
  <si>
    <t>Hispanic</t>
  </si>
  <si>
    <t>Democrat</t>
  </si>
  <si>
    <t>Republican</t>
  </si>
  <si>
    <t>Ideology</t>
  </si>
  <si>
    <t>Liberal</t>
  </si>
  <si>
    <t>Moderate</t>
  </si>
  <si>
    <t>Conservative</t>
  </si>
  <si>
    <t>Total</t>
  </si>
  <si>
    <t>https://ucr.fbi.gov/crime-in-the-u.s/2015/crime-in-the-u.s.-2015/tables/table-25</t>
  </si>
  <si>
    <t>https://ucr.fbi.gov/crime-in-the-u.s/2018/crime-in-the-u.s.-2018/tables/table-25/table-25.xls</t>
  </si>
  <si>
    <t>https://ucr.fbi.gov/crime-in-the-u.s/2017/crime-in-the-u.s.-2017/tables/table-25/table-25.xls</t>
  </si>
  <si>
    <t>https://ucr.fbi.gov/crime-in-the-u.s/2016/crime-in-the-u.s.-2016/tables/table-17</t>
  </si>
  <si>
    <t>https://bjs.ojp.gov/content/pub/pdf/cv18.pdf</t>
  </si>
  <si>
    <t>https://bjs.ojp.gov/sites/g/files/xyckuh236/files/media/document/cv20.pdf</t>
  </si>
  <si>
    <t>https://bjs.ojp.gov/content/pub/pdf/cv21.pdf</t>
  </si>
  <si>
    <t>https://bjs.ojp.gov/document/cv22.pdf</t>
  </si>
  <si>
    <t>https://bjs.ojp.gov/content/pub/pdf/cv17.pdf</t>
  </si>
  <si>
    <t>https://bjs.ojp.gov/content/pub/pdf/cv16re.pdf</t>
  </si>
  <si>
    <t>Average 2015-19</t>
  </si>
  <si>
    <t>% Drop 2022 from 2015-19</t>
  </si>
  <si>
    <t>Guns</t>
  </si>
  <si>
    <t>Murder Rate</t>
  </si>
  <si>
    <t>Violent Crime</t>
  </si>
  <si>
    <t>Property Crime</t>
  </si>
  <si>
    <t>All Cities</t>
  </si>
  <si>
    <t>Cities with more than One Million People</t>
  </si>
  <si>
    <r>
      <t>3</t>
    </r>
    <r>
      <rPr>
        <sz val="10"/>
        <rFont val="Aptos Narrow"/>
        <family val="2"/>
        <scheme val="minor"/>
      </rPr>
      <t xml:space="preserve"> Suburban area includes law enforcement agencies in cities with less than 50,000 inhabitants and county law enforcement agencies that are within a Metropolitan Statistical Area. Suburban area excludes all metropolitan agencies associated with a principal city. The agencies associated with suburban areas also appear in other groups within this table.    </t>
    </r>
  </si>
  <si>
    <r>
      <t>2</t>
    </r>
    <r>
      <rPr>
        <sz val="10"/>
        <rFont val="Aptos Narrow"/>
        <family val="2"/>
        <scheme val="minor"/>
      </rPr>
      <t xml:space="preserve"> Not all agencies submit reports for arson to the FBI. As a result, the number of reports the FBI uses to compute the percent of offenses cleared for arson is less than the number it uses to compute the percent of offenses cleared for all other offenses.</t>
    </r>
  </si>
  <si>
    <r>
      <t xml:space="preserve">1 </t>
    </r>
    <r>
      <rPr>
        <sz val="10"/>
        <rFont val="Calibri"/>
        <family val="2"/>
      </rPr>
      <t xml:space="preserve">The figures shown in this column for the offense of rape were reported using only the revised Uniform Crime Reporting definition of rape. See the downloadable </t>
    </r>
    <r>
      <rPr>
        <i/>
        <sz val="10"/>
        <rFont val="Calibri"/>
        <family val="2"/>
      </rPr>
      <t xml:space="preserve">Methodology </t>
    </r>
    <r>
      <rPr>
        <sz val="10"/>
        <rFont val="Calibri"/>
        <family val="2"/>
      </rPr>
      <t xml:space="preserve">file for further explanation. </t>
    </r>
  </si>
  <si>
    <r>
      <t>SUBURBAN AREAS</t>
    </r>
    <r>
      <rPr>
        <vertAlign val="superscript"/>
        <sz val="8"/>
        <color theme="1"/>
        <rFont val="Calibri"/>
        <family val="2"/>
      </rPr>
      <t>3</t>
    </r>
  </si>
  <si>
    <t xml:space="preserve">  NONMETROPOLITAN COUNTIES</t>
  </si>
  <si>
    <t xml:space="preserve">  METROPOLITAN COUNTIES</t>
  </si>
  <si>
    <t xml:space="preserve">  GROUP VI (under 10,000)</t>
  </si>
  <si>
    <t xml:space="preserve">  GROUP V (10,000 to 24,999)</t>
  </si>
  <si>
    <t xml:space="preserve">  GROUP IV (25,000 to 49,999)</t>
  </si>
  <si>
    <t xml:space="preserve">  GROUP III (50,000 to 99,999)</t>
  </si>
  <si>
    <t xml:space="preserve">  GROUP II (100,000 to 249,999)</t>
  </si>
  <si>
    <t xml:space="preserve">     250,000 to 499,999 (Group I subset)</t>
  </si>
  <si>
    <t xml:space="preserve">     500,000 to 999,999 (Group I subset)</t>
  </si>
  <si>
    <t xml:space="preserve">     1,000,000 and over (Group I subset)</t>
  </si>
  <si>
    <t xml:space="preserve">  GROUP I (all cities 250,000 and over)</t>
  </si>
  <si>
    <t xml:space="preserve">  TOTAL CITIES</t>
  </si>
  <si>
    <t>TOTAL ALL AGENCIES</t>
  </si>
  <si>
    <t>2020 estimated population</t>
  </si>
  <si>
    <t>Number of agencies</t>
  </si>
  <si>
    <r>
      <t>Arson</t>
    </r>
    <r>
      <rPr>
        <vertAlign val="superscript"/>
        <sz val="8"/>
        <color theme="1"/>
        <rFont val="Calibri"/>
        <family val="2"/>
      </rPr>
      <t>2</t>
    </r>
  </si>
  <si>
    <t>Motor Vehicle 
Theft</t>
  </si>
  <si>
    <t>Aggravated 
Assault</t>
  </si>
  <si>
    <r>
      <t>Rape</t>
    </r>
    <r>
      <rPr>
        <vertAlign val="superscript"/>
        <sz val="8"/>
        <color theme="1"/>
        <rFont val="Calibri"/>
        <family val="2"/>
      </rPr>
      <t>1</t>
    </r>
  </si>
  <si>
    <t>Murder and Nonnegligent Homicide</t>
  </si>
  <si>
    <t>Population Group</t>
  </si>
  <si>
    <t>Property</t>
  </si>
  <si>
    <t>Property 
Crime</t>
  </si>
  <si>
    <t>Violent</t>
  </si>
  <si>
    <t>Violent
Crime</t>
  </si>
  <si>
    <t/>
  </si>
  <si>
    <t>by Population Group, 2020</t>
  </si>
  <si>
    <r>
      <t>2</t>
    </r>
    <r>
      <rPr>
        <sz val="9"/>
        <rFont val="Times New Roman"/>
        <family val="1"/>
      </rPr>
      <t xml:space="preserve"> Suburban area includes law enforcement agencies in cities with less than 50,000 inhabitants and county law enforcement agencies that are within a Metropolitan Statistical Area. Suburban area excludes all metropolitan agencies associated with a principal city. The agencies associated with suburban areas also appear in other groups within this table.    </t>
    </r>
  </si>
  <si>
    <r>
      <t>1</t>
    </r>
    <r>
      <rPr>
        <sz val="9"/>
        <rFont val="Times New Roman"/>
        <family val="1"/>
      </rPr>
      <t xml:space="preserve"> Not all agencies submit reports for arson to the FBI. As a result, the number of reports the FBI uses to compute the percent of offenses cleared for arson is less than the number it uses to compute the percent of offenses cleared for all other offenses.</t>
    </r>
  </si>
  <si>
    <t xml:space="preserve">Percent cleared </t>
  </si>
  <si>
    <r>
      <t>SUBURBAN AREA</t>
    </r>
    <r>
      <rPr>
        <vertAlign val="superscript"/>
        <sz val="10"/>
        <rFont val="Times New Roman"/>
        <family val="1"/>
      </rPr>
      <t>2</t>
    </r>
  </si>
  <si>
    <t>2022
estimated 
population</t>
  </si>
  <si>
    <r>
      <t>Arson</t>
    </r>
    <r>
      <rPr>
        <vertAlign val="superscript"/>
        <sz val="10"/>
        <color indexed="8"/>
        <rFont val="Times New Roman"/>
        <family val="1"/>
      </rPr>
      <t>1</t>
    </r>
  </si>
  <si>
    <t>by Population Group, 2022</t>
  </si>
  <si>
    <t>2018
estimated 
population</t>
  </si>
  <si>
    <t>by Population Group, 2018</t>
  </si>
  <si>
    <t>2017 
estimated 
population</t>
  </si>
  <si>
    <t>by Population Group, 2017</t>
  </si>
  <si>
    <r>
      <t>4</t>
    </r>
    <r>
      <rPr>
        <sz val="9"/>
        <rFont val="Times New Roman"/>
        <family val="1"/>
      </rPr>
      <t xml:space="preserve"> Suburban area includes law enforcement agencies in cities with less than 50,000 inhabitants and county law enforcement agencies that are within a Metropolitan Statistical Area. Suburban area excludes all metropolitan agencies associated with a principal city. The agencies associated with suburban areas also appear in other groups within this table.    </t>
    </r>
  </si>
  <si>
    <r>
      <t>3</t>
    </r>
    <r>
      <rPr>
        <sz val="9"/>
        <rFont val="Times New Roman"/>
        <family val="1"/>
      </rPr>
      <t xml:space="preserve"> Not all agencies submit reports for arson to the FBI. As a result, the number of reports the FBI uses to compute the percent of offenses cleared for arson is less than the number it uses to compute the percent of offenses cleared for all other offenses.</t>
    </r>
  </si>
  <si>
    <r>
      <rPr>
        <vertAlign val="superscript"/>
        <sz val="9"/>
        <rFont val="Times New Roman"/>
        <family val="1"/>
      </rPr>
      <t>2</t>
    </r>
    <r>
      <rPr>
        <sz val="9"/>
        <rFont val="Times New Roman"/>
        <family val="1"/>
      </rPr>
      <t xml:space="preserve"> The figures shown in this column for the offense of rape were reported using the legacy UCR definition of rape. See the data declaration for further explanation.</t>
    </r>
  </si>
  <si>
    <r>
      <rPr>
        <vertAlign val="superscript"/>
        <sz val="9"/>
        <rFont val="Times New Roman"/>
        <family val="1"/>
      </rPr>
      <t>1</t>
    </r>
    <r>
      <rPr>
        <sz val="9"/>
        <rFont val="Times New Roman"/>
        <family val="1"/>
      </rPr>
      <t xml:space="preserve"> The figures shown in this column for the offense of rape were reported using the revised Uniform Crime Reporting (UCR) definition of rape. See the data declaration for further explanation.</t>
    </r>
  </si>
  <si>
    <r>
      <t>SUBURBAN AREA</t>
    </r>
    <r>
      <rPr>
        <vertAlign val="superscript"/>
        <sz val="10"/>
        <rFont val="Times New Roman"/>
        <family val="1"/>
      </rPr>
      <t>4</t>
    </r>
  </si>
  <si>
    <t xml:space="preserve"> 250,000 to 499,999 (Group 1 subset)</t>
  </si>
  <si>
    <t>500,000 to 999,999 (Group 1 subset)</t>
  </si>
  <si>
    <t>1,000,000 and over (Group 1 subset)</t>
  </si>
  <si>
    <t>2016 
estimated 
population</t>
  </si>
  <si>
    <r>
      <t>Arson</t>
    </r>
    <r>
      <rPr>
        <vertAlign val="superscript"/>
        <sz val="10"/>
        <color indexed="8"/>
        <rFont val="Times New Roman"/>
        <family val="1"/>
      </rPr>
      <t>3</t>
    </r>
  </si>
  <si>
    <r>
      <t>Rape
legacy
definition</t>
    </r>
    <r>
      <rPr>
        <vertAlign val="superscript"/>
        <sz val="10"/>
        <color indexed="8"/>
        <rFont val="Times New Roman"/>
        <family val="1"/>
      </rPr>
      <t>2</t>
    </r>
  </si>
  <si>
    <r>
      <t>Rape
revised
definition</t>
    </r>
    <r>
      <rPr>
        <vertAlign val="superscript"/>
        <sz val="10"/>
        <color indexed="8"/>
        <rFont val="Times New Roman"/>
        <family val="1"/>
      </rPr>
      <t>1</t>
    </r>
  </si>
  <si>
    <t>by Population Group, 2016</t>
  </si>
  <si>
    <t>Table 17</t>
  </si>
  <si>
    <t>2015 
estimated 
population</t>
  </si>
  <si>
    <r>
      <t>Rape
(legacy
definition)</t>
    </r>
    <r>
      <rPr>
        <vertAlign val="superscript"/>
        <sz val="10"/>
        <color indexed="8"/>
        <rFont val="Times New Roman"/>
        <family val="1"/>
      </rPr>
      <t>2</t>
    </r>
  </si>
  <si>
    <r>
      <t>Rape
(revised
definition)</t>
    </r>
    <r>
      <rPr>
        <vertAlign val="superscript"/>
        <sz val="10"/>
        <color indexed="8"/>
        <rFont val="Times New Roman"/>
        <family val="1"/>
      </rPr>
      <t>1</t>
    </r>
  </si>
  <si>
    <t>by Population Group, 2015</t>
  </si>
  <si>
    <t>2019-2022</t>
  </si>
  <si>
    <t>(2019-22)/2019</t>
  </si>
  <si>
    <t>average 2015 to 2019</t>
  </si>
  <si>
    <t>(average 2015 to 2019)-2022</t>
  </si>
  <si>
    <t>((average 2015 to 2019)-2022)/(average 2015 to 2019)</t>
  </si>
  <si>
    <t>All Agencies</t>
  </si>
  <si>
    <t>All</t>
  </si>
  <si>
    <t xml:space="preserve">%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</si>
</sst>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
    <numFmt numFmtId="166" formatCode="0.0%"/>
    <numFmt numFmtId="167" formatCode="0.0\ "/>
  </numFmts>
  <fonts count="33" x14ac:knownFonts="1">
    <font>
      <sz val="12"/>
      <color theme="1"/>
      <name val="Aptos Narrow"/>
      <family val="2"/>
      <scheme val="minor"/>
    </font>
    <font>
      <sz val="12"/>
      <color theme="1"/>
      <name val="Aptos Narrow"/>
      <family val="2"/>
      <scheme val="minor"/>
    </font>
    <font>
      <b/>
      <sz val="10"/>
      <color indexed="8"/>
      <name val="Times New Roman"/>
      <family val="1"/>
    </font>
    <font>
      <sz val="10"/>
      <color indexed="8"/>
      <name val="Times New Roman"/>
      <family val="1"/>
    </font>
    <font>
      <vertAlign val="superscript"/>
      <sz val="10"/>
      <color indexed="8"/>
      <name val="Times New Roman"/>
      <family val="1"/>
    </font>
    <font>
      <b/>
      <sz val="10"/>
      <name val="Times New Roman"/>
      <family val="1"/>
    </font>
    <font>
      <b/>
      <sz val="8"/>
      <color theme="1"/>
      <name val="Calibri"/>
      <family val="2"/>
    </font>
    <font>
      <b/>
      <sz val="12"/>
      <name val="Times New Roman"/>
      <family val="1"/>
    </font>
    <font>
      <b/>
      <sz val="12"/>
      <color theme="1"/>
      <name val="Calibri"/>
      <family val="2"/>
    </font>
    <font>
      <b/>
      <sz val="14"/>
      <name val="Times New Roman"/>
      <family val="1"/>
    </font>
    <font>
      <sz val="10"/>
      <name val="Times New Roman"/>
      <family val="1"/>
    </font>
    <font>
      <sz val="14"/>
      <name val="Times New Roman"/>
      <family val="1"/>
    </font>
    <font>
      <sz val="10"/>
      <name val="Arial"/>
      <family val="2"/>
    </font>
    <font>
      <sz val="8"/>
      <color theme="1"/>
      <name val="Calibri"/>
      <family val="2"/>
    </font>
    <font>
      <b/>
      <sz val="12"/>
      <name val="Arial"/>
      <family val="2"/>
    </font>
    <font>
      <vertAlign val="superscript"/>
      <sz val="10"/>
      <name val="Times New Roman"/>
      <family val="1"/>
    </font>
    <font>
      <sz val="9"/>
      <name val="Times New Roman"/>
      <family val="1"/>
    </font>
    <font>
      <vertAlign val="superscript"/>
      <sz val="9"/>
      <name val="Times New Roman"/>
      <family val="1"/>
    </font>
    <font>
      <sz val="9"/>
      <name val="Arial"/>
      <family val="2"/>
    </font>
    <font>
      <u/>
      <sz val="12"/>
      <color theme="10"/>
      <name val="Aptos Narrow"/>
      <family val="2"/>
      <scheme val="minor"/>
    </font>
    <font>
      <sz val="12"/>
      <color theme="1"/>
      <name val="Calibri"/>
      <family val="2"/>
    </font>
    <font>
      <sz val="12"/>
      <name val="Calibri"/>
      <family val="2"/>
    </font>
    <font>
      <sz val="11"/>
      <color theme="1"/>
      <name val="Calibri"/>
      <family val="2"/>
    </font>
    <font>
      <sz val="10"/>
      <name val="Aptos Narrow"/>
      <family val="2"/>
      <scheme val="minor"/>
    </font>
    <font>
      <sz val="10"/>
      <color theme="1"/>
      <name val="Aptos Narrow"/>
      <family val="2"/>
      <scheme val="minor"/>
    </font>
    <font>
      <vertAlign val="superscript"/>
      <sz val="10"/>
      <name val="Aptos Narrow"/>
      <family val="2"/>
      <scheme val="minor"/>
    </font>
    <font>
      <vertAlign val="superscript"/>
      <sz val="10"/>
      <name val="Calibri"/>
      <family val="2"/>
    </font>
    <font>
      <sz val="10"/>
      <name val="Calibri"/>
      <family val="2"/>
    </font>
    <font>
      <i/>
      <sz val="10"/>
      <name val="Calibri"/>
      <family val="2"/>
    </font>
    <font>
      <vertAlign val="superscript"/>
      <sz val="8"/>
      <color theme="1"/>
      <name val="Calibri"/>
      <family val="2"/>
    </font>
    <font>
      <b/>
      <sz val="10"/>
      <name val="Calibri"/>
      <family val="2"/>
    </font>
    <font>
      <b/>
      <sz val="10"/>
      <name val="Arial"/>
      <family val="2"/>
    </font>
    <font>
      <sz val="11"/>
      <color theme="1"/>
      <name val="Aptos Narrow"/>
      <family val="2"/>
      <scheme val="minor"/>
    </font>
  </fonts>
  <fills count="4">
    <fill>
      <patternFill patternType="none"/>
    </fill>
    <fill>
      <patternFill patternType="gray125"/>
    </fill>
    <fill>
      <patternFill patternType="solid">
        <fgColor rgb="FFF0F4FA"/>
      </patternFill>
    </fill>
    <fill>
      <patternFill patternType="solid">
        <fgColor rgb="FFFFFFFF"/>
      </patternFill>
    </fill>
  </fills>
  <borders count="25">
    <border>
      <left/>
      <right/>
      <top/>
      <bottom/>
      <diagonal/>
    </border>
    <border>
      <left/>
      <right/>
      <top style="thin">
        <color indexed="64"/>
      </top>
      <bottom style="thin">
        <color indexed="64"/>
      </bottom>
      <diagonal/>
    </border>
    <border>
      <left style="thin">
        <color rgb="FF979991"/>
      </left>
      <right/>
      <top style="thin">
        <color rgb="FF979991"/>
      </top>
      <bottom style="thin">
        <color rgb="FF979991"/>
      </bottom>
      <diagonal/>
    </border>
    <border>
      <left/>
      <right/>
      <top/>
      <bottom style="thin">
        <color indexed="64"/>
      </bottom>
      <diagonal/>
    </border>
    <border>
      <left/>
      <right/>
      <top style="thin">
        <color indexed="64"/>
      </top>
      <bottom/>
      <diagonal/>
    </border>
    <border>
      <left style="thin">
        <color rgb="FF979991"/>
      </left>
      <right/>
      <top style="thin">
        <color rgb="FF979991"/>
      </top>
      <bottom/>
      <diagonal/>
    </border>
    <border>
      <left style="thin">
        <color rgb="FF979991"/>
      </left>
      <right/>
      <top style="medium">
        <color rgb="FF979991"/>
      </top>
      <bottom style="thin">
        <color rgb="FF979991"/>
      </bottom>
      <diagonal/>
    </border>
    <border>
      <left style="thin">
        <color rgb="FF979991"/>
      </left>
      <right/>
      <top style="thin">
        <color rgb="FF979991"/>
      </top>
      <bottom style="medium">
        <color rgb="FF979991"/>
      </bottom>
      <diagonal/>
    </border>
    <border>
      <left/>
      <right/>
      <top style="medium">
        <color rgb="FF979991"/>
      </top>
      <bottom/>
      <diagonal/>
    </border>
    <border>
      <left style="thin">
        <color rgb="FF979991"/>
      </left>
      <right style="thin">
        <color rgb="FF979991"/>
      </right>
      <top/>
      <bottom style="medium">
        <color rgb="FF979991"/>
      </bottom>
      <diagonal/>
    </border>
    <border>
      <left style="thin">
        <color rgb="FF979991"/>
      </left>
      <right/>
      <top/>
      <bottom style="medium">
        <color rgb="FF979991"/>
      </bottom>
      <diagonal/>
    </border>
    <border>
      <left style="thin">
        <color rgb="FF979991"/>
      </left>
      <right style="thin">
        <color rgb="FF979991"/>
      </right>
      <top style="thin">
        <color rgb="FF979991"/>
      </top>
      <bottom style="medium">
        <color rgb="FF979991"/>
      </bottom>
      <diagonal/>
    </border>
    <border>
      <left style="thin">
        <color rgb="FF979991"/>
      </left>
      <right style="thin">
        <color rgb="FF979991"/>
      </right>
      <top style="medium">
        <color rgb="FF979991"/>
      </top>
      <bottom/>
      <diagonal/>
    </border>
    <border>
      <left style="thin">
        <color rgb="FF979991"/>
      </left>
      <right/>
      <top style="medium">
        <color rgb="FF979991"/>
      </top>
      <bottom/>
      <diagonal/>
    </border>
    <border>
      <left style="thin">
        <color rgb="FF979991"/>
      </left>
      <right style="thin">
        <color rgb="FF979991"/>
      </right>
      <top style="medium">
        <color rgb="FF979991"/>
      </top>
      <bottom style="thin">
        <color rgb="FF979991"/>
      </bottom>
      <diagonal/>
    </border>
    <border>
      <left style="thin">
        <color rgb="FF979991"/>
      </left>
      <right style="thin">
        <color rgb="FF979991"/>
      </right>
      <top/>
      <bottom/>
      <diagonal/>
    </border>
    <border>
      <left style="thin">
        <color rgb="FF979991"/>
      </left>
      <right/>
      <top/>
      <bottom/>
      <diagonal/>
    </border>
    <border>
      <left style="thin">
        <color rgb="FF979991"/>
      </left>
      <right style="thin">
        <color rgb="FF979991"/>
      </right>
      <top style="thin">
        <color rgb="FF979991"/>
      </top>
      <bottom/>
      <diagonal/>
    </border>
    <border>
      <left style="thin">
        <color rgb="FF979991"/>
      </left>
      <right style="thin">
        <color rgb="FF979991"/>
      </right>
      <top style="thin">
        <color rgb="FF979991"/>
      </top>
      <bottom style="thin">
        <color rgb="FF979991"/>
      </bottom>
      <diagonal/>
    </border>
    <border>
      <left style="thin">
        <color rgb="FF979991"/>
      </left>
      <right style="thin">
        <color rgb="FF979991"/>
      </right>
      <top/>
      <bottom style="thin">
        <color rgb="FF979991"/>
      </bottom>
      <diagonal/>
    </border>
    <border>
      <left style="thin">
        <color rgb="FF979991"/>
      </left>
      <right/>
      <top/>
      <bottom style="thin">
        <color rgb="FF979991"/>
      </bottom>
      <diagonal/>
    </border>
    <border>
      <left/>
      <right style="thin">
        <color rgb="FF979991"/>
      </right>
      <top style="thin">
        <color rgb="FF979991"/>
      </top>
      <bottom style="thin">
        <color rgb="FF979991"/>
      </bottom>
      <diagonal/>
    </border>
    <border>
      <left/>
      <right/>
      <top style="thin">
        <color rgb="FFFFFFFF"/>
      </top>
      <bottom/>
      <diagonal/>
    </border>
    <border>
      <left/>
      <right/>
      <top style="thin">
        <color rgb="FF979991"/>
      </top>
      <bottom style="thin">
        <color rgb="FF979991"/>
      </bottom>
      <diagonal/>
    </border>
    <border>
      <left style="thin">
        <color rgb="FFFFFFFF"/>
      </left>
      <right/>
      <top style="thin">
        <color rgb="FFFFFFFF"/>
      </top>
      <bottom/>
      <diagonal/>
    </border>
  </borders>
  <cellStyleXfs count="6">
    <xf numFmtId="0" fontId="0" fillId="0" borderId="0"/>
    <xf numFmtId="9" fontId="1" fillId="0" borderId="0" applyFont="0" applyFill="0" applyBorder="0" applyAlignment="0" applyProtection="0"/>
    <xf numFmtId="0" fontId="19" fillId="0" borderId="0" applyNumberFormat="0" applyFill="0" applyBorder="0" applyAlignment="0" applyProtection="0"/>
    <xf numFmtId="0" fontId="22" fillId="0" borderId="0"/>
    <xf numFmtId="0" fontId="12" fillId="0" borderId="0"/>
    <xf numFmtId="0" fontId="32" fillId="0" borderId="0"/>
  </cellStyleXfs>
  <cellXfs count="266">
    <xf numFmtId="0" fontId="0" fillId="0" borderId="0" xfId="0"/>
    <xf numFmtId="0" fontId="2"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xf>
    <xf numFmtId="164" fontId="5" fillId="0" borderId="0" xfId="0" applyNumberFormat="1" applyFont="1"/>
    <xf numFmtId="164" fontId="6" fillId="2" borderId="2" xfId="0" applyNumberFormat="1" applyFont="1" applyFill="1" applyBorder="1" applyAlignment="1">
      <alignment horizontal="right" vertical="top" wrapText="1"/>
    </xf>
    <xf numFmtId="164" fontId="7" fillId="0" borderId="0" xfId="0" applyNumberFormat="1" applyFont="1"/>
    <xf numFmtId="164" fontId="8" fillId="2" borderId="2" xfId="0" applyNumberFormat="1" applyFont="1" applyFill="1" applyBorder="1" applyAlignment="1">
      <alignment horizontal="right" vertical="top" wrapText="1"/>
    </xf>
    <xf numFmtId="164" fontId="6" fillId="3" borderId="2" xfId="0" applyNumberFormat="1" applyFont="1" applyFill="1" applyBorder="1" applyAlignment="1">
      <alignment horizontal="right" vertical="top" wrapText="1"/>
    </xf>
    <xf numFmtId="164" fontId="8" fillId="3" borderId="2" xfId="0" applyNumberFormat="1" applyFont="1" applyFill="1" applyBorder="1" applyAlignment="1">
      <alignment horizontal="right" vertical="top" wrapText="1"/>
    </xf>
    <xf numFmtId="0" fontId="9" fillId="0" borderId="3" xfId="0" applyFont="1" applyBorder="1"/>
    <xf numFmtId="0" fontId="10" fillId="0" borderId="3" xfId="0" applyFont="1" applyBorder="1"/>
    <xf numFmtId="0" fontId="10" fillId="0" borderId="0" xfId="0" applyFont="1"/>
    <xf numFmtId="0" fontId="9" fillId="0" borderId="0" xfId="0" applyFont="1"/>
    <xf numFmtId="0" fontId="11" fillId="0" borderId="4" xfId="0" applyFont="1" applyBorder="1"/>
    <xf numFmtId="0" fontId="11" fillId="0" borderId="0" xfId="0" applyFont="1"/>
    <xf numFmtId="0" fontId="3" fillId="0" borderId="1" xfId="0" applyFont="1" applyBorder="1" applyAlignment="1">
      <alignment horizontal="left"/>
    </xf>
    <xf numFmtId="0" fontId="10" fillId="0" borderId="1" xfId="0" applyFont="1" applyBorder="1" applyAlignment="1">
      <alignment horizontal="center" wrapText="1"/>
    </xf>
    <xf numFmtId="0" fontId="12" fillId="0" borderId="0" xfId="0" applyFont="1"/>
    <xf numFmtId="0" fontId="5" fillId="0" borderId="0" xfId="0" applyFont="1" applyAlignment="1">
      <alignment horizontal="left"/>
    </xf>
    <xf numFmtId="3" fontId="5" fillId="0" borderId="0" xfId="0" applyNumberFormat="1" applyFont="1"/>
    <xf numFmtId="3" fontId="6" fillId="2" borderId="2" xfId="0" applyNumberFormat="1" applyFont="1" applyFill="1" applyBorder="1" applyAlignment="1">
      <alignment horizontal="right" vertical="top" wrapText="1"/>
    </xf>
    <xf numFmtId="0" fontId="5" fillId="0" borderId="0" xfId="0" applyFont="1"/>
    <xf numFmtId="10" fontId="5" fillId="0" borderId="0" xfId="1" applyNumberFormat="1" applyFont="1"/>
    <xf numFmtId="3" fontId="6" fillId="3" borderId="2" xfId="0" applyNumberFormat="1" applyFont="1" applyFill="1" applyBorder="1" applyAlignment="1">
      <alignment horizontal="right" vertical="top" wrapText="1"/>
    </xf>
    <xf numFmtId="0" fontId="0" fillId="0" borderId="0" xfId="0" applyAlignment="1">
      <alignment horizontal="right"/>
    </xf>
    <xf numFmtId="0" fontId="10" fillId="0" borderId="0" xfId="0" applyFont="1" applyAlignment="1">
      <alignment horizontal="left"/>
    </xf>
    <xf numFmtId="3" fontId="10" fillId="0" borderId="0" xfId="0" applyNumberFormat="1" applyFont="1"/>
    <xf numFmtId="3" fontId="13" fillId="3" borderId="2" xfId="0" applyNumberFormat="1" applyFont="1" applyFill="1" applyBorder="1" applyAlignment="1">
      <alignment horizontal="right" vertical="top" wrapText="1"/>
    </xf>
    <xf numFmtId="164" fontId="10" fillId="0" borderId="0" xfId="0" applyNumberFormat="1" applyFont="1"/>
    <xf numFmtId="164" fontId="13" fillId="3" borderId="2" xfId="0" applyNumberFormat="1" applyFont="1" applyFill="1" applyBorder="1" applyAlignment="1">
      <alignment horizontal="right" vertical="top" wrapText="1"/>
    </xf>
    <xf numFmtId="0" fontId="7" fillId="0" borderId="0" xfId="0" applyFont="1" applyAlignment="1">
      <alignment horizontal="left"/>
    </xf>
    <xf numFmtId="3" fontId="7" fillId="0" borderId="0" xfId="0" applyNumberFormat="1" applyFont="1"/>
    <xf numFmtId="3" fontId="8" fillId="2" borderId="2" xfId="0" applyNumberFormat="1" applyFont="1" applyFill="1" applyBorder="1" applyAlignment="1">
      <alignment horizontal="right" vertical="top" wrapText="1"/>
    </xf>
    <xf numFmtId="3" fontId="8" fillId="3" borderId="2" xfId="0" applyNumberFormat="1" applyFont="1" applyFill="1" applyBorder="1" applyAlignment="1">
      <alignment horizontal="right" vertical="top" wrapText="1"/>
    </xf>
    <xf numFmtId="0" fontId="7" fillId="0" borderId="0" xfId="0" applyFont="1"/>
    <xf numFmtId="10" fontId="7" fillId="0" borderId="0" xfId="1" applyNumberFormat="1" applyFont="1"/>
    <xf numFmtId="0" fontId="14" fillId="0" borderId="0" xfId="0" applyFont="1" applyAlignment="1">
      <alignment horizontal="right"/>
    </xf>
    <xf numFmtId="0" fontId="10" fillId="0" borderId="0" xfId="0" applyFont="1" applyAlignment="1">
      <alignment horizontal="right" indent="1"/>
    </xf>
    <xf numFmtId="165" fontId="10" fillId="0" borderId="0" xfId="0" applyNumberFormat="1" applyFont="1"/>
    <xf numFmtId="164" fontId="10" fillId="0" borderId="3" xfId="0" applyNumberFormat="1" applyFont="1" applyBorder="1"/>
    <xf numFmtId="164" fontId="6" fillId="2" borderId="5" xfId="0" applyNumberFormat="1" applyFont="1" applyFill="1" applyBorder="1" applyAlignment="1">
      <alignment horizontal="right" vertical="top" wrapText="1"/>
    </xf>
    <xf numFmtId="164" fontId="13" fillId="3" borderId="5" xfId="0" applyNumberFormat="1" applyFont="1" applyFill="1" applyBorder="1" applyAlignment="1">
      <alignment horizontal="right" vertical="top" wrapText="1"/>
    </xf>
    <xf numFmtId="0" fontId="10" fillId="0" borderId="3" xfId="0" applyFont="1" applyBorder="1" applyAlignment="1">
      <alignment horizontal="right" indent="1"/>
    </xf>
    <xf numFmtId="0" fontId="10" fillId="0" borderId="4" xfId="0" applyFont="1" applyBorder="1" applyAlignment="1">
      <alignment horizontal="left"/>
    </xf>
    <xf numFmtId="3" fontId="6" fillId="2" borderId="6" xfId="0" applyNumberFormat="1" applyFont="1" applyFill="1" applyBorder="1" applyAlignment="1">
      <alignment horizontal="right" vertical="top" wrapText="1"/>
    </xf>
    <xf numFmtId="3" fontId="13" fillId="0" borderId="6" xfId="0" applyNumberFormat="1" applyFont="1" applyBorder="1" applyAlignment="1">
      <alignment horizontal="right" vertical="top" wrapText="1"/>
    </xf>
    <xf numFmtId="3" fontId="13" fillId="3" borderId="6" xfId="0" applyNumberFormat="1" applyFont="1" applyFill="1" applyBorder="1" applyAlignment="1">
      <alignment horizontal="right" vertical="top" wrapText="1"/>
    </xf>
    <xf numFmtId="0" fontId="10" fillId="0" borderId="3" xfId="0" applyFont="1" applyBorder="1" applyAlignment="1">
      <alignment horizontal="left"/>
    </xf>
    <xf numFmtId="164" fontId="6" fillId="2" borderId="7" xfId="0" applyNumberFormat="1" applyFont="1" applyFill="1" applyBorder="1" applyAlignment="1">
      <alignment horizontal="right" vertical="top" wrapText="1"/>
    </xf>
    <xf numFmtId="164" fontId="13" fillId="0" borderId="7" xfId="0" applyNumberFormat="1" applyFont="1" applyBorder="1" applyAlignment="1">
      <alignment horizontal="right" vertical="top" wrapText="1"/>
    </xf>
    <xf numFmtId="164" fontId="13" fillId="3" borderId="7" xfId="0" applyNumberFormat="1" applyFont="1" applyFill="1" applyBorder="1" applyAlignment="1">
      <alignment horizontal="right" vertical="top" wrapText="1"/>
    </xf>
    <xf numFmtId="0" fontId="16" fillId="0" borderId="0" xfId="0" applyFont="1" applyAlignment="1">
      <alignment horizontal="left"/>
    </xf>
    <xf numFmtId="0" fontId="16" fillId="0" borderId="0" xfId="0" applyFont="1"/>
    <xf numFmtId="0" fontId="17" fillId="0" borderId="0" xfId="0" applyFont="1"/>
    <xf numFmtId="0" fontId="18" fillId="0" borderId="0" xfId="0" applyFont="1"/>
    <xf numFmtId="9" fontId="0" fillId="0" borderId="0" xfId="0" applyNumberFormat="1"/>
    <xf numFmtId="0" fontId="19" fillId="0" borderId="0" xfId="2"/>
    <xf numFmtId="164" fontId="20" fillId="2" borderId="2" xfId="0" applyNumberFormat="1" applyFont="1" applyFill="1" applyBorder="1" applyAlignment="1">
      <alignment horizontal="right" vertical="top" wrapText="1"/>
    </xf>
    <xf numFmtId="164" fontId="20" fillId="2" borderId="0" xfId="0" applyNumberFormat="1" applyFont="1" applyFill="1" applyAlignment="1">
      <alignment horizontal="right" vertical="top" wrapText="1"/>
    </xf>
    <xf numFmtId="164" fontId="20" fillId="3" borderId="2" xfId="0" applyNumberFormat="1" applyFont="1" applyFill="1" applyBorder="1" applyAlignment="1">
      <alignment horizontal="right" vertical="top" wrapText="1"/>
    </xf>
    <xf numFmtId="0" fontId="20" fillId="0" borderId="0" xfId="0" applyFont="1"/>
    <xf numFmtId="9" fontId="20" fillId="0" borderId="0" xfId="1" applyFont="1"/>
    <xf numFmtId="164" fontId="21" fillId="0" borderId="0" xfId="0" applyNumberFormat="1" applyFont="1"/>
    <xf numFmtId="164" fontId="21" fillId="0" borderId="0" xfId="0" applyNumberFormat="1" applyFont="1" applyAlignment="1">
      <alignment horizontal="right"/>
    </xf>
    <xf numFmtId="0" fontId="0" fillId="0" borderId="0" xfId="0" applyAlignment="1">
      <alignment wrapText="1"/>
    </xf>
    <xf numFmtId="166" fontId="0" fillId="0" borderId="0" xfId="0" applyNumberFormat="1"/>
    <xf numFmtId="0" fontId="22" fillId="0" borderId="0" xfId="3"/>
    <xf numFmtId="0" fontId="23" fillId="0" borderId="0" xfId="3" applyFont="1"/>
    <xf numFmtId="164" fontId="13" fillId="3" borderId="11" xfId="3" applyNumberFormat="1" applyFont="1" applyFill="1" applyBorder="1" applyAlignment="1">
      <alignment horizontal="right" vertical="top" wrapText="1"/>
    </xf>
    <xf numFmtId="164" fontId="13" fillId="3" borderId="7" xfId="3" applyNumberFormat="1" applyFont="1" applyFill="1" applyBorder="1" applyAlignment="1">
      <alignment horizontal="right" vertical="top" wrapText="1"/>
    </xf>
    <xf numFmtId="164" fontId="13" fillId="0" borderId="7" xfId="3" applyNumberFormat="1" applyFont="1" applyBorder="1" applyAlignment="1">
      <alignment horizontal="right" vertical="top" wrapText="1"/>
    </xf>
    <xf numFmtId="164" fontId="6" fillId="2" borderId="7" xfId="3" applyNumberFormat="1" applyFont="1" applyFill="1" applyBorder="1" applyAlignment="1">
      <alignment horizontal="right" vertical="top" wrapText="1"/>
    </xf>
    <xf numFmtId="3" fontId="13" fillId="2" borderId="10" xfId="3" applyNumberFormat="1" applyFont="1" applyFill="1" applyBorder="1" applyAlignment="1">
      <alignment horizontal="left" vertical="top" wrapText="1"/>
    </xf>
    <xf numFmtId="3" fontId="13" fillId="3" borderId="14" xfId="3" applyNumberFormat="1" applyFont="1" applyFill="1" applyBorder="1" applyAlignment="1">
      <alignment horizontal="right" vertical="top" wrapText="1"/>
    </xf>
    <xf numFmtId="3" fontId="13" fillId="3" borderId="6" xfId="3" applyNumberFormat="1" applyFont="1" applyFill="1" applyBorder="1" applyAlignment="1">
      <alignment horizontal="right" vertical="top" wrapText="1"/>
    </xf>
    <xf numFmtId="3" fontId="13" fillId="0" borderId="6" xfId="3" applyNumberFormat="1" applyFont="1" applyBorder="1" applyAlignment="1">
      <alignment horizontal="right" vertical="top" wrapText="1"/>
    </xf>
    <xf numFmtId="3" fontId="6" fillId="2" borderId="6" xfId="3" applyNumberFormat="1" applyFont="1" applyFill="1" applyBorder="1" applyAlignment="1">
      <alignment horizontal="right" vertical="top" wrapText="1"/>
    </xf>
    <xf numFmtId="3" fontId="13" fillId="2" borderId="14" xfId="3" applyNumberFormat="1" applyFont="1" applyFill="1" applyBorder="1" applyAlignment="1">
      <alignment horizontal="left" vertical="top" wrapText="1"/>
    </xf>
    <xf numFmtId="164" fontId="13" fillId="3" borderId="17" xfId="3" applyNumberFormat="1" applyFont="1" applyFill="1" applyBorder="1" applyAlignment="1">
      <alignment horizontal="right" vertical="top" wrapText="1"/>
    </xf>
    <xf numFmtId="164" fontId="13" fillId="3" borderId="5" xfId="3" applyNumberFormat="1" applyFont="1" applyFill="1" applyBorder="1" applyAlignment="1">
      <alignment horizontal="right" vertical="top" wrapText="1"/>
    </xf>
    <xf numFmtId="164" fontId="6" fillId="2" borderId="5" xfId="3" applyNumberFormat="1" applyFont="1" applyFill="1" applyBorder="1" applyAlignment="1">
      <alignment horizontal="right" vertical="top" wrapText="1"/>
    </xf>
    <xf numFmtId="0" fontId="13" fillId="2" borderId="5" xfId="3" applyFont="1" applyFill="1" applyBorder="1" applyAlignment="1">
      <alignment horizontal="left" vertical="top" wrapText="1"/>
    </xf>
    <xf numFmtId="3" fontId="13" fillId="3" borderId="18" xfId="3" applyNumberFormat="1" applyFont="1" applyFill="1" applyBorder="1" applyAlignment="1">
      <alignment horizontal="right" vertical="top" wrapText="1"/>
    </xf>
    <xf numFmtId="3" fontId="13" fillId="3" borderId="2" xfId="3" applyNumberFormat="1" applyFont="1" applyFill="1" applyBorder="1" applyAlignment="1">
      <alignment horizontal="right" vertical="top" wrapText="1"/>
    </xf>
    <xf numFmtId="3" fontId="6" fillId="2" borderId="2" xfId="3" applyNumberFormat="1" applyFont="1" applyFill="1" applyBorder="1" applyAlignment="1">
      <alignment horizontal="right" vertical="top" wrapText="1"/>
    </xf>
    <xf numFmtId="0" fontId="13" fillId="2" borderId="2" xfId="3" applyFont="1" applyFill="1" applyBorder="1" applyAlignment="1">
      <alignment horizontal="left" vertical="top" wrapText="1"/>
    </xf>
    <xf numFmtId="164" fontId="13" fillId="3" borderId="18" xfId="3" applyNumberFormat="1" applyFont="1" applyFill="1" applyBorder="1" applyAlignment="1">
      <alignment horizontal="right" vertical="top" wrapText="1"/>
    </xf>
    <xf numFmtId="164" fontId="13" fillId="3" borderId="2" xfId="3" applyNumberFormat="1" applyFont="1" applyFill="1" applyBorder="1" applyAlignment="1">
      <alignment horizontal="right" vertical="top" wrapText="1"/>
    </xf>
    <xf numFmtId="164" fontId="6" fillId="2" borderId="2" xfId="3" applyNumberFormat="1" applyFont="1" applyFill="1" applyBorder="1" applyAlignment="1">
      <alignment horizontal="right" vertical="top" wrapText="1"/>
    </xf>
    <xf numFmtId="164" fontId="6" fillId="3" borderId="18" xfId="3" applyNumberFormat="1" applyFont="1" applyFill="1" applyBorder="1" applyAlignment="1">
      <alignment horizontal="right" vertical="top" wrapText="1"/>
    </xf>
    <xf numFmtId="164" fontId="6" fillId="3" borderId="2" xfId="3" applyNumberFormat="1" applyFont="1" applyFill="1" applyBorder="1" applyAlignment="1">
      <alignment horizontal="right" vertical="top" wrapText="1"/>
    </xf>
    <xf numFmtId="0" fontId="6" fillId="2" borderId="2" xfId="3" applyFont="1" applyFill="1" applyBorder="1" applyAlignment="1">
      <alignment horizontal="left" vertical="top" wrapText="1"/>
    </xf>
    <xf numFmtId="3" fontId="6" fillId="3" borderId="18" xfId="3" applyNumberFormat="1" applyFont="1" applyFill="1" applyBorder="1" applyAlignment="1">
      <alignment horizontal="right" vertical="top" wrapText="1"/>
    </xf>
    <xf numFmtId="3" fontId="6" fillId="3" borderId="2" xfId="3" applyNumberFormat="1" applyFont="1" applyFill="1" applyBorder="1" applyAlignment="1">
      <alignment horizontal="right" vertical="top" wrapText="1"/>
    </xf>
    <xf numFmtId="164" fontId="6" fillId="2" borderId="18" xfId="3" applyNumberFormat="1" applyFont="1" applyFill="1" applyBorder="1" applyAlignment="1">
      <alignment horizontal="right" vertical="top" wrapText="1"/>
    </xf>
    <xf numFmtId="3" fontId="6" fillId="2" borderId="18" xfId="3" applyNumberFormat="1" applyFont="1" applyFill="1" applyBorder="1" applyAlignment="1">
      <alignment horizontal="right" vertical="top" wrapText="1"/>
    </xf>
    <xf numFmtId="0" fontId="13" fillId="2" borderId="17" xfId="3" applyFont="1" applyFill="1" applyBorder="1" applyAlignment="1">
      <alignment horizontal="center" wrapText="1"/>
    </xf>
    <xf numFmtId="0" fontId="13" fillId="2" borderId="5" xfId="3" applyFont="1" applyFill="1" applyBorder="1" applyAlignment="1">
      <alignment horizontal="center" wrapText="1"/>
    </xf>
    <xf numFmtId="0" fontId="13" fillId="2" borderId="18" xfId="3" applyFont="1" applyFill="1" applyBorder="1" applyAlignment="1">
      <alignment horizontal="center" wrapText="1"/>
    </xf>
    <xf numFmtId="0" fontId="13" fillId="2" borderId="2" xfId="3" applyFont="1" applyFill="1" applyBorder="1" applyAlignment="1">
      <alignment horizontal="center" wrapText="1"/>
    </xf>
    <xf numFmtId="0" fontId="22" fillId="3" borderId="22" xfId="3" applyFill="1" applyBorder="1" applyAlignment="1">
      <alignment horizontal="center" wrapText="1"/>
    </xf>
    <xf numFmtId="0" fontId="22" fillId="3" borderId="24" xfId="3" applyFill="1" applyBorder="1" applyAlignment="1">
      <alignment horizontal="center" wrapText="1"/>
    </xf>
    <xf numFmtId="0" fontId="22" fillId="0" borderId="0" xfId="3" applyAlignment="1">
      <alignment horizontal="center" vertical="top" wrapText="1"/>
    </xf>
    <xf numFmtId="0" fontId="27" fillId="0" borderId="0" xfId="3" applyFont="1"/>
    <xf numFmtId="0" fontId="27" fillId="0" borderId="0" xfId="3" applyFont="1" applyAlignment="1">
      <alignment horizontal="left" vertical="top" wrapText="1"/>
    </xf>
    <xf numFmtId="0" fontId="30" fillId="0" borderId="0" xfId="3" applyFont="1" applyAlignment="1">
      <alignment horizontal="left" vertical="top"/>
    </xf>
    <xf numFmtId="0" fontId="30" fillId="0" borderId="0" xfId="3" applyFont="1" applyAlignment="1">
      <alignment horizontal="left" vertical="top" wrapText="1"/>
    </xf>
    <xf numFmtId="0" fontId="12" fillId="0" borderId="0" xfId="4"/>
    <xf numFmtId="0" fontId="10" fillId="0" borderId="0" xfId="4" applyFont="1"/>
    <xf numFmtId="0" fontId="18" fillId="0" borderId="0" xfId="4" applyFont="1"/>
    <xf numFmtId="0" fontId="16" fillId="0" borderId="0" xfId="4" applyFont="1"/>
    <xf numFmtId="0" fontId="12" fillId="0" borderId="0" xfId="4" applyAlignment="1">
      <alignment wrapText="1"/>
    </xf>
    <xf numFmtId="0" fontId="17" fillId="0" borderId="0" xfId="4" applyFont="1"/>
    <xf numFmtId="0" fontId="10" fillId="0" borderId="3" xfId="4" applyFont="1" applyBorder="1" applyAlignment="1">
      <alignment horizontal="right" indent="1"/>
    </xf>
    <xf numFmtId="164" fontId="10" fillId="0" borderId="3" xfId="4" applyNumberFormat="1" applyFont="1" applyBorder="1"/>
    <xf numFmtId="0" fontId="10" fillId="0" borderId="3" xfId="4" applyFont="1" applyBorder="1" applyAlignment="1">
      <alignment horizontal="left"/>
    </xf>
    <xf numFmtId="3" fontId="10" fillId="0" borderId="0" xfId="4" applyNumberFormat="1" applyFont="1"/>
    <xf numFmtId="0" fontId="10" fillId="0" borderId="4" xfId="4" applyFont="1" applyBorder="1" applyAlignment="1">
      <alignment horizontal="left"/>
    </xf>
    <xf numFmtId="0" fontId="10" fillId="0" borderId="0" xfId="4" applyFont="1" applyAlignment="1">
      <alignment horizontal="left"/>
    </xf>
    <xf numFmtId="165" fontId="10" fillId="0" borderId="0" xfId="4" applyNumberFormat="1" applyFont="1"/>
    <xf numFmtId="0" fontId="10" fillId="0" borderId="0" xfId="4" applyFont="1" applyAlignment="1">
      <alignment horizontal="right" indent="1"/>
    </xf>
    <xf numFmtId="164" fontId="10" fillId="0" borderId="0" xfId="4" applyNumberFormat="1" applyFont="1"/>
    <xf numFmtId="0" fontId="12" fillId="0" borderId="0" xfId="4" applyAlignment="1">
      <alignment horizontal="right"/>
    </xf>
    <xf numFmtId="0" fontId="5" fillId="0" borderId="0" xfId="4" applyFont="1"/>
    <xf numFmtId="164" fontId="5" fillId="0" borderId="0" xfId="4" applyNumberFormat="1" applyFont="1"/>
    <xf numFmtId="0" fontId="5" fillId="0" borderId="0" xfId="4" applyFont="1" applyAlignment="1">
      <alignment horizontal="left"/>
    </xf>
    <xf numFmtId="3" fontId="5" fillId="0" borderId="0" xfId="4" applyNumberFormat="1" applyFont="1"/>
    <xf numFmtId="0" fontId="10" fillId="0" borderId="1" xfId="4" applyFont="1" applyBorder="1" applyAlignment="1">
      <alignment horizontal="center" wrapText="1"/>
    </xf>
    <xf numFmtId="0" fontId="3" fillId="0" borderId="1" xfId="4" applyFont="1" applyBorder="1" applyAlignment="1">
      <alignment horizontal="center"/>
    </xf>
    <xf numFmtId="0" fontId="3" fillId="0" borderId="1" xfId="4" applyFont="1" applyBorder="1" applyAlignment="1">
      <alignment horizontal="center" wrapText="1"/>
    </xf>
    <xf numFmtId="0" fontId="2" fillId="0" borderId="1" xfId="4" applyFont="1" applyBorder="1" applyAlignment="1">
      <alignment horizontal="center" wrapText="1"/>
    </xf>
    <xf numFmtId="0" fontId="3" fillId="0" borderId="1" xfId="4" applyFont="1" applyBorder="1" applyAlignment="1">
      <alignment horizontal="left"/>
    </xf>
    <xf numFmtId="0" fontId="11" fillId="0" borderId="0" xfId="4" applyFont="1"/>
    <xf numFmtId="0" fontId="11" fillId="0" borderId="4" xfId="4" applyFont="1" applyBorder="1"/>
    <xf numFmtId="0" fontId="9" fillId="0" borderId="0" xfId="4" applyFont="1"/>
    <xf numFmtId="0" fontId="10" fillId="0" borderId="3" xfId="4" applyFont="1" applyBorder="1"/>
    <xf numFmtId="0" fontId="9" fillId="0" borderId="3" xfId="4" applyFont="1" applyBorder="1"/>
    <xf numFmtId="0" fontId="16" fillId="0" borderId="0" xfId="4" applyFont="1" applyAlignment="1">
      <alignment horizontal="left" vertical="center"/>
    </xf>
    <xf numFmtId="0" fontId="16" fillId="0" borderId="0" xfId="4" applyFont="1" applyAlignment="1">
      <alignment horizontal="right" indent="1"/>
    </xf>
    <xf numFmtId="167" fontId="16" fillId="0" borderId="0" xfId="4" applyNumberFormat="1" applyFont="1"/>
    <xf numFmtId="167" fontId="16" fillId="0" borderId="0" xfId="4" applyNumberFormat="1" applyFont="1" applyAlignment="1">
      <alignment horizontal="left"/>
    </xf>
    <xf numFmtId="0" fontId="16" fillId="0" borderId="0" xfId="4" applyFont="1" applyAlignment="1">
      <alignment horizontal="left"/>
    </xf>
    <xf numFmtId="0" fontId="31" fillId="0" borderId="0" xfId="4" applyFont="1"/>
    <xf numFmtId="0" fontId="32" fillId="0" borderId="0" xfId="5"/>
    <xf numFmtId="0" fontId="10" fillId="0" borderId="0" xfId="5" applyFont="1"/>
    <xf numFmtId="0" fontId="18" fillId="0" borderId="0" xfId="5" applyFont="1"/>
    <xf numFmtId="0" fontId="16" fillId="0" borderId="0" xfId="5" applyFont="1" applyAlignment="1">
      <alignment horizontal="left" vertical="center"/>
    </xf>
    <xf numFmtId="0" fontId="16" fillId="0" borderId="0" xfId="5" applyFont="1"/>
    <xf numFmtId="0" fontId="32" fillId="0" borderId="0" xfId="5" applyAlignment="1">
      <alignment wrapText="1"/>
    </xf>
    <xf numFmtId="0" fontId="17" fillId="0" borderId="0" xfId="5" applyFont="1"/>
    <xf numFmtId="0" fontId="10" fillId="0" borderId="0" xfId="5" applyFont="1" applyAlignment="1">
      <alignment horizontal="right" indent="1"/>
    </xf>
    <xf numFmtId="0" fontId="10" fillId="0" borderId="0" xfId="5" applyFont="1" applyAlignment="1">
      <alignment horizontal="left"/>
    </xf>
    <xf numFmtId="0" fontId="16" fillId="0" borderId="0" xfId="5" applyFont="1" applyAlignment="1">
      <alignment horizontal="right" indent="1"/>
    </xf>
    <xf numFmtId="0" fontId="16" fillId="0" borderId="0" xfId="5" applyFont="1" applyAlignment="1">
      <alignment horizontal="left"/>
    </xf>
    <xf numFmtId="0" fontId="10" fillId="0" borderId="3" xfId="5" applyFont="1" applyBorder="1" applyAlignment="1">
      <alignment horizontal="right" indent="1"/>
    </xf>
    <xf numFmtId="164" fontId="10" fillId="0" borderId="3" xfId="5" applyNumberFormat="1" applyFont="1" applyBorder="1"/>
    <xf numFmtId="0" fontId="10" fillId="0" borderId="3" xfId="5" applyFont="1" applyBorder="1" applyAlignment="1">
      <alignment horizontal="left"/>
    </xf>
    <xf numFmtId="3" fontId="10" fillId="0" borderId="0" xfId="5" applyNumberFormat="1" applyFont="1"/>
    <xf numFmtId="0" fontId="10" fillId="0" borderId="4" xfId="5" applyFont="1" applyBorder="1" applyAlignment="1">
      <alignment horizontal="left"/>
    </xf>
    <xf numFmtId="165" fontId="10" fillId="0" borderId="0" xfId="5" applyNumberFormat="1" applyFont="1"/>
    <xf numFmtId="164" fontId="10" fillId="0" borderId="0" xfId="5" applyNumberFormat="1" applyFont="1"/>
    <xf numFmtId="0" fontId="32" fillId="0" borderId="0" xfId="5" applyAlignment="1">
      <alignment horizontal="right"/>
    </xf>
    <xf numFmtId="0" fontId="5" fillId="0" borderId="0" xfId="5" applyFont="1"/>
    <xf numFmtId="164" fontId="5" fillId="0" borderId="0" xfId="5" applyNumberFormat="1" applyFont="1"/>
    <xf numFmtId="0" fontId="5" fillId="0" borderId="0" xfId="5" applyFont="1" applyAlignment="1">
      <alignment horizontal="left"/>
    </xf>
    <xf numFmtId="3" fontId="5" fillId="0" borderId="0" xfId="5" applyNumberFormat="1" applyFont="1"/>
    <xf numFmtId="0" fontId="12" fillId="0" borderId="0" xfId="5" applyFont="1"/>
    <xf numFmtId="0" fontId="10" fillId="0" borderId="1" xfId="5" applyFont="1" applyBorder="1" applyAlignment="1">
      <alignment horizontal="center" wrapText="1"/>
    </xf>
    <xf numFmtId="0" fontId="3" fillId="0" borderId="1" xfId="5" applyFont="1" applyBorder="1" applyAlignment="1">
      <alignment horizontal="center"/>
    </xf>
    <xf numFmtId="0" fontId="3" fillId="0" borderId="1" xfId="5" applyFont="1" applyBorder="1" applyAlignment="1">
      <alignment horizontal="center" wrapText="1"/>
    </xf>
    <xf numFmtId="0" fontId="2" fillId="0" borderId="1" xfId="5" applyFont="1" applyBorder="1" applyAlignment="1">
      <alignment horizontal="center" wrapText="1"/>
    </xf>
    <xf numFmtId="0" fontId="3" fillId="0" borderId="1" xfId="5" applyFont="1" applyBorder="1" applyAlignment="1">
      <alignment horizontal="left"/>
    </xf>
    <xf numFmtId="0" fontId="11" fillId="0" borderId="0" xfId="5" applyFont="1"/>
    <xf numFmtId="0" fontId="11" fillId="0" borderId="4" xfId="5" applyFont="1" applyBorder="1"/>
    <xf numFmtId="0" fontId="9" fillId="0" borderId="0" xfId="5" applyFont="1"/>
    <xf numFmtId="0" fontId="10" fillId="0" borderId="3" xfId="5" applyFont="1" applyBorder="1"/>
    <xf numFmtId="0" fontId="9" fillId="0" borderId="3" xfId="5" applyFont="1" applyBorder="1"/>
    <xf numFmtId="0" fontId="3" fillId="0" borderId="4" xfId="0" applyFont="1" applyBorder="1" applyAlignment="1">
      <alignment horizontal="left"/>
    </xf>
    <xf numFmtId="0" fontId="3" fillId="0" borderId="0" xfId="0" applyFont="1" applyAlignment="1">
      <alignment horizontal="left"/>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0" fontId="10" fillId="0" borderId="0" xfId="0" applyFont="1" applyAlignment="1">
      <alignment horizontal="center" wrapText="1"/>
    </xf>
    <xf numFmtId="0" fontId="2" fillId="0" borderId="0" xfId="0" applyFont="1" applyAlignment="1">
      <alignment horizontal="left"/>
    </xf>
    <xf numFmtId="167" fontId="10" fillId="0" borderId="0" xfId="5" applyNumberFormat="1" applyFont="1"/>
    <xf numFmtId="167" fontId="10" fillId="0" borderId="0" xfId="5" applyNumberFormat="1" applyFont="1" applyAlignment="1">
      <alignment horizontal="left"/>
    </xf>
    <xf numFmtId="167" fontId="16" fillId="0" borderId="0" xfId="5" applyNumberFormat="1" applyFont="1"/>
    <xf numFmtId="167" fontId="16" fillId="0" borderId="0" xfId="5" applyNumberFormat="1" applyFont="1" applyAlignment="1">
      <alignment horizontal="left"/>
    </xf>
    <xf numFmtId="0" fontId="5" fillId="0" borderId="0" xfId="1" applyNumberFormat="1" applyFont="1"/>
    <xf numFmtId="0" fontId="10" fillId="0" borderId="0" xfId="0" applyFont="1" applyAlignment="1">
      <alignment horizontal="left" vertical="center" indent="2"/>
    </xf>
    <xf numFmtId="0" fontId="0" fillId="0" borderId="0" xfId="0" applyAlignment="1">
      <alignment horizontal="left" vertical="center" indent="2"/>
    </xf>
    <xf numFmtId="0" fontId="5" fillId="0" borderId="4" xfId="0" applyFont="1" applyBorder="1" applyAlignment="1">
      <alignment horizontal="left" vertical="top"/>
    </xf>
    <xf numFmtId="0" fontId="0" fillId="0" borderId="0" xfId="0" applyAlignment="1">
      <alignment vertical="top"/>
    </xf>
    <xf numFmtId="0" fontId="5" fillId="0" borderId="0" xfId="0" applyFont="1" applyAlignment="1">
      <alignment horizontal="left" vertical="center" indent="1"/>
    </xf>
    <xf numFmtId="0" fontId="0" fillId="0" borderId="0" xfId="0" applyAlignment="1">
      <alignment horizontal="left" vertical="center" indent="1"/>
    </xf>
    <xf numFmtId="0" fontId="10" fillId="0" borderId="0" xfId="0" applyFont="1" applyAlignment="1">
      <alignment horizontal="left" vertical="center" indent="1"/>
    </xf>
    <xf numFmtId="0" fontId="7" fillId="0" borderId="0" xfId="0" applyFont="1" applyAlignment="1">
      <alignment horizontal="left" vertical="center" indent="2"/>
    </xf>
    <xf numFmtId="0" fontId="10" fillId="0" borderId="4" xfId="0" applyFont="1" applyBorder="1" applyAlignment="1">
      <alignment horizontal="left" vertical="center"/>
    </xf>
    <xf numFmtId="0" fontId="0" fillId="0" borderId="3" xfId="0" applyBorder="1" applyAlignment="1">
      <alignment horizontal="left" vertical="center"/>
    </xf>
    <xf numFmtId="0" fontId="17" fillId="0" borderId="0" xfId="0" applyFont="1" applyAlignment="1">
      <alignment wrapText="1"/>
    </xf>
    <xf numFmtId="0" fontId="0" fillId="0" borderId="0" xfId="0" applyAlignment="1">
      <alignment wrapText="1"/>
    </xf>
    <xf numFmtId="0" fontId="10" fillId="0" borderId="0" xfId="5" applyFont="1" applyAlignment="1">
      <alignment horizontal="left" vertical="center" indent="2"/>
    </xf>
    <xf numFmtId="0" fontId="32" fillId="0" borderId="0" xfId="5" applyAlignment="1">
      <alignment horizontal="left" vertical="center" indent="2"/>
    </xf>
    <xf numFmtId="0" fontId="5" fillId="0" borderId="4" xfId="5" applyFont="1" applyBorder="1" applyAlignment="1">
      <alignment horizontal="left" vertical="top"/>
    </xf>
    <xf numFmtId="0" fontId="32" fillId="0" borderId="0" xfId="5" applyAlignment="1">
      <alignment vertical="top"/>
    </xf>
    <xf numFmtId="0" fontId="5" fillId="0" borderId="0" xfId="5" applyFont="1" applyAlignment="1">
      <alignment horizontal="left" vertical="center" indent="1"/>
    </xf>
    <xf numFmtId="0" fontId="32" fillId="0" borderId="0" xfId="5" applyAlignment="1">
      <alignment horizontal="left" vertical="center" indent="1"/>
    </xf>
    <xf numFmtId="0" fontId="10" fillId="0" borderId="0" xfId="5" applyFont="1" applyAlignment="1">
      <alignment horizontal="left" vertical="center" indent="1"/>
    </xf>
    <xf numFmtId="0" fontId="10" fillId="0" borderId="4" xfId="5" applyFont="1" applyBorder="1" applyAlignment="1">
      <alignment horizontal="left" vertical="center"/>
    </xf>
    <xf numFmtId="0" fontId="32" fillId="0" borderId="3" xfId="5" applyBorder="1" applyAlignment="1">
      <alignment horizontal="left" vertical="center"/>
    </xf>
    <xf numFmtId="0" fontId="17" fillId="0" borderId="0" xfId="5" applyFont="1"/>
    <xf numFmtId="0" fontId="32" fillId="0" borderId="0" xfId="5"/>
    <xf numFmtId="0" fontId="17" fillId="0" borderId="0" xfId="5" applyFont="1" applyAlignment="1">
      <alignment wrapText="1"/>
    </xf>
    <xf numFmtId="0" fontId="32" fillId="0" borderId="0" xfId="5" applyAlignment="1">
      <alignment wrapText="1"/>
    </xf>
    <xf numFmtId="0" fontId="10" fillId="0" borderId="0" xfId="4" applyFont="1" applyAlignment="1">
      <alignment horizontal="left" vertical="center" indent="1"/>
    </xf>
    <xf numFmtId="0" fontId="12" fillId="0" borderId="0" xfId="4" applyAlignment="1">
      <alignment horizontal="left" vertical="center" indent="1"/>
    </xf>
    <xf numFmtId="0" fontId="10" fillId="0" borderId="4" xfId="4" applyFont="1" applyBorder="1" applyAlignment="1">
      <alignment horizontal="left" vertical="center"/>
    </xf>
    <xf numFmtId="0" fontId="12" fillId="0" borderId="3" xfId="4" applyBorder="1" applyAlignment="1">
      <alignment horizontal="left" vertical="center"/>
    </xf>
    <xf numFmtId="0" fontId="17" fillId="0" borderId="0" xfId="4" applyFont="1"/>
    <xf numFmtId="0" fontId="12" fillId="0" borderId="0" xfId="4"/>
    <xf numFmtId="0" fontId="17" fillId="0" borderId="0" xfId="4" applyFont="1" applyAlignment="1">
      <alignment wrapText="1"/>
    </xf>
    <xf numFmtId="0" fontId="12" fillId="0" borderId="0" xfId="4" applyAlignment="1">
      <alignment wrapText="1"/>
    </xf>
    <xf numFmtId="0" fontId="10" fillId="0" borderId="0" xfId="4" applyFont="1" applyAlignment="1">
      <alignment horizontal="left" vertical="center" indent="2"/>
    </xf>
    <xf numFmtId="0" fontId="12" fillId="0" borderId="0" xfId="4" applyAlignment="1">
      <alignment horizontal="left" vertical="center" indent="2"/>
    </xf>
    <xf numFmtId="0" fontId="5" fillId="0" borderId="4" xfId="4" applyFont="1" applyBorder="1" applyAlignment="1">
      <alignment horizontal="left" vertical="top"/>
    </xf>
    <xf numFmtId="0" fontId="12" fillId="0" borderId="0" xfId="4" applyAlignment="1">
      <alignment vertical="top"/>
    </xf>
    <xf numFmtId="0" fontId="5" fillId="0" borderId="0" xfId="4" applyFont="1" applyAlignment="1">
      <alignment horizontal="left" vertical="center" indent="1"/>
    </xf>
    <xf numFmtId="0" fontId="13" fillId="2" borderId="18" xfId="3" applyFont="1" applyFill="1" applyBorder="1" applyAlignment="1">
      <alignment horizontal="left" vertical="top" wrapText="1"/>
    </xf>
    <xf numFmtId="0" fontId="13" fillId="2" borderId="5" xfId="3" applyFont="1" applyFill="1" applyBorder="1" applyAlignment="1">
      <alignment horizontal="left" vertical="top" wrapText="1"/>
    </xf>
    <xf numFmtId="0" fontId="13" fillId="2" borderId="16" xfId="3" applyFont="1" applyFill="1" applyBorder="1" applyAlignment="1">
      <alignment horizontal="left" vertical="top" wrapText="1"/>
    </xf>
    <xf numFmtId="0" fontId="6" fillId="2" borderId="5" xfId="3" applyFont="1" applyFill="1" applyBorder="1" applyAlignment="1">
      <alignment horizontal="left" vertical="top" wrapText="1"/>
    </xf>
    <xf numFmtId="0" fontId="6" fillId="2" borderId="20" xfId="3" applyFont="1" applyFill="1" applyBorder="1" applyAlignment="1">
      <alignment horizontal="left" vertical="top" wrapText="1"/>
    </xf>
    <xf numFmtId="0" fontId="13" fillId="2" borderId="20" xfId="3" applyFont="1" applyFill="1" applyBorder="1" applyAlignment="1">
      <alignment horizontal="left" vertical="top" wrapText="1"/>
    </xf>
    <xf numFmtId="0" fontId="26" fillId="0" borderId="8" xfId="3" applyFont="1" applyBorder="1"/>
    <xf numFmtId="0" fontId="25" fillId="0" borderId="0" xfId="3" applyFont="1" applyAlignment="1">
      <alignment wrapText="1"/>
    </xf>
    <xf numFmtId="0" fontId="24" fillId="0" borderId="0" xfId="3" applyFont="1" applyAlignment="1">
      <alignment wrapText="1"/>
    </xf>
    <xf numFmtId="0" fontId="6" fillId="2" borderId="5" xfId="3" applyFont="1" applyFill="1" applyBorder="1" applyAlignment="1">
      <alignment horizontal="center" wrapText="1"/>
    </xf>
    <xf numFmtId="0" fontId="6" fillId="2" borderId="20" xfId="3" applyFont="1" applyFill="1" applyBorder="1" applyAlignment="1">
      <alignment horizontal="center" wrapText="1"/>
    </xf>
    <xf numFmtId="0" fontId="13" fillId="2" borderId="2" xfId="3" applyFont="1" applyFill="1" applyBorder="1" applyAlignment="1">
      <alignment horizontal="center" wrapText="1"/>
    </xf>
    <xf numFmtId="0" fontId="13" fillId="2" borderId="23" xfId="3" applyFont="1" applyFill="1" applyBorder="1" applyAlignment="1">
      <alignment horizontal="center" wrapText="1"/>
    </xf>
    <xf numFmtId="0" fontId="13" fillId="2" borderId="2" xfId="3" applyFont="1" applyFill="1" applyBorder="1" applyAlignment="1">
      <alignment horizontal="left" wrapText="1"/>
    </xf>
    <xf numFmtId="0" fontId="13" fillId="2" borderId="21" xfId="3" applyFont="1" applyFill="1" applyBorder="1" applyAlignment="1">
      <alignment horizontal="left" wrapText="1"/>
    </xf>
    <xf numFmtId="0" fontId="13" fillId="2" borderId="13" xfId="3" applyFont="1" applyFill="1" applyBorder="1" applyAlignment="1">
      <alignment horizontal="left" vertical="top" wrapText="1"/>
    </xf>
    <xf numFmtId="0" fontId="13" fillId="2" borderId="10" xfId="3" applyFont="1" applyFill="1" applyBorder="1" applyAlignment="1">
      <alignment horizontal="left" vertical="top" wrapText="1"/>
    </xf>
    <xf numFmtId="0" fontId="6" fillId="2" borderId="17" xfId="3" applyFont="1" applyFill="1" applyBorder="1" applyAlignment="1">
      <alignment horizontal="left" vertical="top" wrapText="1"/>
    </xf>
    <xf numFmtId="0" fontId="6" fillId="2" borderId="19" xfId="3" applyFont="1" applyFill="1" applyBorder="1" applyAlignment="1">
      <alignment horizontal="left" vertical="top" wrapText="1"/>
    </xf>
    <xf numFmtId="0" fontId="13" fillId="2" borderId="21" xfId="3" applyFont="1" applyFill="1" applyBorder="1" applyAlignment="1">
      <alignment horizontal="center" wrapText="1"/>
    </xf>
    <xf numFmtId="3" fontId="6" fillId="2" borderId="17" xfId="3" applyNumberFormat="1" applyFont="1" applyFill="1" applyBorder="1" applyAlignment="1">
      <alignment horizontal="right" vertical="top" wrapText="1"/>
    </xf>
    <xf numFmtId="0" fontId="6" fillId="2" borderId="19" xfId="3" applyFont="1" applyFill="1" applyBorder="1" applyAlignment="1">
      <alignment horizontal="right" vertical="top" wrapText="1"/>
    </xf>
    <xf numFmtId="3" fontId="6" fillId="2" borderId="5" xfId="3" applyNumberFormat="1" applyFont="1" applyFill="1" applyBorder="1" applyAlignment="1">
      <alignment horizontal="right" vertical="top" wrapText="1"/>
    </xf>
    <xf numFmtId="3" fontId="6" fillId="2" borderId="20" xfId="3" applyNumberFormat="1" applyFont="1" applyFill="1" applyBorder="1" applyAlignment="1">
      <alignment horizontal="right" vertical="top" wrapText="1"/>
    </xf>
    <xf numFmtId="3" fontId="6" fillId="2" borderId="19" xfId="3" applyNumberFormat="1" applyFont="1" applyFill="1" applyBorder="1" applyAlignment="1">
      <alignment horizontal="right" vertical="top" wrapText="1"/>
    </xf>
    <xf numFmtId="3" fontId="13" fillId="2" borderId="5" xfId="3" applyNumberFormat="1" applyFont="1" applyFill="1" applyBorder="1" applyAlignment="1">
      <alignment horizontal="right" vertical="top" wrapText="1"/>
    </xf>
    <xf numFmtId="3" fontId="13" fillId="2" borderId="20" xfId="3" applyNumberFormat="1" applyFont="1" applyFill="1" applyBorder="1" applyAlignment="1">
      <alignment horizontal="right" vertical="top" wrapText="1"/>
    </xf>
    <xf numFmtId="3" fontId="13" fillId="2" borderId="17" xfId="3" applyNumberFormat="1" applyFont="1" applyFill="1" applyBorder="1" applyAlignment="1">
      <alignment horizontal="right" vertical="top" wrapText="1"/>
    </xf>
    <xf numFmtId="3" fontId="13" fillId="2" borderId="19" xfId="3" applyNumberFormat="1" applyFont="1" applyFill="1" applyBorder="1" applyAlignment="1">
      <alignment horizontal="right" vertical="top" wrapText="1"/>
    </xf>
    <xf numFmtId="3" fontId="13" fillId="2" borderId="18" xfId="3" applyNumberFormat="1" applyFont="1" applyFill="1" applyBorder="1" applyAlignment="1">
      <alignment horizontal="right" vertical="top" wrapText="1"/>
    </xf>
    <xf numFmtId="3" fontId="13" fillId="2" borderId="16" xfId="3" applyNumberFormat="1" applyFont="1" applyFill="1" applyBorder="1" applyAlignment="1">
      <alignment horizontal="right" vertical="top" wrapText="1"/>
    </xf>
    <xf numFmtId="3" fontId="13" fillId="2" borderId="15" xfId="3" applyNumberFormat="1" applyFont="1" applyFill="1" applyBorder="1" applyAlignment="1">
      <alignment horizontal="right" vertical="top" wrapText="1"/>
    </xf>
    <xf numFmtId="3" fontId="13" fillId="2" borderId="13" xfId="3" applyNumberFormat="1" applyFont="1" applyFill="1" applyBorder="1" applyAlignment="1">
      <alignment horizontal="right" vertical="top" wrapText="1"/>
    </xf>
    <xf numFmtId="3" fontId="13" fillId="2" borderId="10" xfId="3" applyNumberFormat="1" applyFont="1" applyFill="1" applyBorder="1" applyAlignment="1">
      <alignment horizontal="right" vertical="top" wrapText="1"/>
    </xf>
    <xf numFmtId="3" fontId="13" fillId="2" borderId="12" xfId="3" applyNumberFormat="1" applyFont="1" applyFill="1" applyBorder="1" applyAlignment="1">
      <alignment horizontal="right" vertical="top" wrapText="1"/>
    </xf>
    <xf numFmtId="3" fontId="13" fillId="2" borderId="9" xfId="3" applyNumberFormat="1" applyFont="1" applyFill="1" applyBorder="1" applyAlignment="1">
      <alignment horizontal="right" vertical="top" wrapText="1"/>
    </xf>
    <xf numFmtId="0" fontId="0" fillId="0" borderId="0" xfId="0" applyAlignment="1">
      <alignment horizontal="center"/>
    </xf>
    <xf numFmtId="9" fontId="0" fillId="0" borderId="0" xfId="1" applyFont="1"/>
  </cellXfs>
  <cellStyles count="6">
    <cellStyle name="Hyperlink" xfId="2" builtinId="8"/>
    <cellStyle name="Normal" xfId="0" builtinId="0"/>
    <cellStyle name="Normal 2" xfId="3" xr:uid="{95719AE1-448A-3149-8655-7152FB5F1F89}"/>
    <cellStyle name="Normal 3" xfId="4" xr:uid="{521790DD-5F9B-424E-992E-9F9101A0B966}"/>
    <cellStyle name="Normal 4" xfId="5" xr:uid="{9E623FE5-585F-A143-834E-57357A6913A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cs typeface="Calibri" panose="020F0502020204030204" pitchFamily="34" charset="0"/>
              </a:rPr>
              <a:t>Figure 1: The Collapse in Law Enforcement: The Percent of Offenses Cleared</a:t>
            </a:r>
            <a:r>
              <a:rPr lang="en-US" sz="1800" b="1" baseline="0">
                <a:latin typeface="Calibri" panose="020F0502020204030204" pitchFamily="34" charset="0"/>
                <a:cs typeface="Calibri" panose="020F0502020204030204" pitchFamily="34" charset="0"/>
              </a:rPr>
              <a:t> by Arrest (Violent Crime)</a:t>
            </a:r>
            <a:endParaRPr lang="en-US" sz="1800" b="1">
              <a:latin typeface="Calibri" panose="020F0502020204030204" pitchFamily="34" charset="0"/>
              <a:cs typeface="Calibri" panose="020F05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'Arrest Rate 2015 to 2022'!$C$2</c:f>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2022'!$C$3:$C$4</c:f>
              <c:numCache>
                <c:formatCode>General</c:formatCode>
                <c:ptCount val="2"/>
                <c:pt idx="0">
                  <c:v>46</c:v>
                </c:pt>
                <c:pt idx="1">
                  <c:v>45.1</c:v>
                </c:pt>
              </c:numCache>
            </c:numRef>
          </c:val>
          <c:extLst>
            <c:ext xmlns:c16="http://schemas.microsoft.com/office/drawing/2014/chart" uri="{C3380CC4-5D6E-409C-BE32-E72D297353CC}">
              <c16:uniqueId val="{00000000-F088-0941-A168-0B2AEA2FAE54}"/>
            </c:ext>
          </c:extLst>
        </c:ser>
        <c:ser>
          <c:idx val="1"/>
          <c:order val="1"/>
          <c:tx>
            <c:strRef>
              <c:f>'Arrest Rate 2015 to 2022'!$D$2</c:f>
              <c:strCache>
                <c:ptCount val="1"/>
                <c:pt idx="0">
                  <c:v>2016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2022'!$D$3:$D$4</c:f>
              <c:numCache>
                <c:formatCode>General</c:formatCode>
                <c:ptCount val="2"/>
                <c:pt idx="0">
                  <c:v>43.7</c:v>
                </c:pt>
                <c:pt idx="1">
                  <c:v>44.4</c:v>
                </c:pt>
              </c:numCache>
            </c:numRef>
          </c:val>
          <c:extLst>
            <c:ext xmlns:c16="http://schemas.microsoft.com/office/drawing/2014/chart" uri="{C3380CC4-5D6E-409C-BE32-E72D297353CC}">
              <c16:uniqueId val="{00000001-F088-0941-A168-0B2AEA2FAE54}"/>
            </c:ext>
          </c:extLst>
        </c:ser>
        <c:ser>
          <c:idx val="2"/>
          <c:order val="2"/>
          <c:tx>
            <c:strRef>
              <c:f>'Arrest Rate 2015 to 2022'!$E$2</c:f>
              <c:strCache>
                <c:ptCount val="1"/>
                <c:pt idx="0">
                  <c:v>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2022'!$E$3:$E$4</c:f>
              <c:numCache>
                <c:formatCode>General</c:formatCode>
                <c:ptCount val="2"/>
                <c:pt idx="0">
                  <c:v>43.6</c:v>
                </c:pt>
                <c:pt idx="1">
                  <c:v>44</c:v>
                </c:pt>
              </c:numCache>
            </c:numRef>
          </c:val>
          <c:extLst>
            <c:ext xmlns:c16="http://schemas.microsoft.com/office/drawing/2014/chart" uri="{C3380CC4-5D6E-409C-BE32-E72D297353CC}">
              <c16:uniqueId val="{00000002-F088-0941-A168-0B2AEA2FAE54}"/>
            </c:ext>
          </c:extLst>
        </c:ser>
        <c:ser>
          <c:idx val="3"/>
          <c:order val="3"/>
          <c:tx>
            <c:strRef>
              <c:f>'Arrest Rate 2015 to 2022'!$F$2</c:f>
              <c:strCache>
                <c:ptCount val="1"/>
                <c:pt idx="0">
                  <c:v>2018</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2022'!$F$3:$F$4</c:f>
              <c:numCache>
                <c:formatCode>General</c:formatCode>
                <c:ptCount val="2"/>
                <c:pt idx="0">
                  <c:v>43.5</c:v>
                </c:pt>
                <c:pt idx="1">
                  <c:v>42.4</c:v>
                </c:pt>
              </c:numCache>
            </c:numRef>
          </c:val>
          <c:extLst>
            <c:ext xmlns:c16="http://schemas.microsoft.com/office/drawing/2014/chart" uri="{C3380CC4-5D6E-409C-BE32-E72D297353CC}">
              <c16:uniqueId val="{00000003-F088-0941-A168-0B2AEA2FAE54}"/>
            </c:ext>
          </c:extLst>
        </c:ser>
        <c:ser>
          <c:idx val="4"/>
          <c:order val="4"/>
          <c:tx>
            <c:strRef>
              <c:f>'Arrest Rate 2015 to 2022'!$G$2</c:f>
              <c:strCache>
                <c:ptCount val="1"/>
                <c:pt idx="0">
                  <c:v>2019</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2022'!$G$3:$G$4</c:f>
              <c:numCache>
                <c:formatCode>#,##0.0</c:formatCode>
                <c:ptCount val="2"/>
                <c:pt idx="0">
                  <c:v>43.5</c:v>
                </c:pt>
                <c:pt idx="1">
                  <c:v>42.5</c:v>
                </c:pt>
              </c:numCache>
            </c:numRef>
          </c:val>
          <c:extLst>
            <c:ext xmlns:c16="http://schemas.microsoft.com/office/drawing/2014/chart" uri="{C3380CC4-5D6E-409C-BE32-E72D297353CC}">
              <c16:uniqueId val="{00000004-F088-0941-A168-0B2AEA2FAE54}"/>
            </c:ext>
          </c:extLst>
        </c:ser>
        <c:ser>
          <c:idx val="5"/>
          <c:order val="5"/>
          <c:tx>
            <c:strRef>
              <c:f>'Arrest Rate 2015 to 2022'!$H$2</c:f>
              <c:strCache>
                <c:ptCount val="1"/>
                <c:pt idx="0">
                  <c:v>2020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2022'!$H$3:$H$4</c:f>
              <c:numCache>
                <c:formatCode>#,##0.0</c:formatCode>
                <c:ptCount val="2"/>
                <c:pt idx="0" formatCode="General">
                  <c:v>39.5</c:v>
                </c:pt>
                <c:pt idx="1">
                  <c:v>30.9</c:v>
                </c:pt>
              </c:numCache>
            </c:numRef>
          </c:val>
          <c:extLst>
            <c:ext xmlns:c16="http://schemas.microsoft.com/office/drawing/2014/chart" uri="{C3380CC4-5D6E-409C-BE32-E72D297353CC}">
              <c16:uniqueId val="{00000005-F088-0941-A168-0B2AEA2FAE54}"/>
            </c:ext>
          </c:extLst>
        </c:ser>
        <c:ser>
          <c:idx val="6"/>
          <c:order val="6"/>
          <c:tx>
            <c:strRef>
              <c:f>'Arrest Rate 2015 to 2022'!$I$2</c:f>
              <c:strCache>
                <c:ptCount val="1"/>
                <c:pt idx="0">
                  <c:v>2022</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2022'!$A$3:$B$4</c:f>
              <c:multiLvlStrCache>
                <c:ptCount val="2"/>
                <c:lvl>
                  <c:pt idx="0">
                    <c:v>Total Cities</c:v>
                  </c:pt>
                  <c:pt idx="1">
                    <c:v>Cities over 1 million</c:v>
                  </c:pt>
                </c:lvl>
                <c:lvl>
                  <c:pt idx="0">
                    <c:v>Violent
crime</c:v>
                  </c:pt>
                </c:lvl>
              </c:multiLvlStrCache>
            </c:multiLvlStrRef>
          </c:cat>
          <c:val>
            <c:numRef>
              <c:f>'Arrest Rate 2015 to 2022'!$I$3:$I$4</c:f>
              <c:numCache>
                <c:formatCode>#,##0.0</c:formatCode>
                <c:ptCount val="2"/>
                <c:pt idx="0">
                  <c:v>35.200000000000003</c:v>
                </c:pt>
                <c:pt idx="1">
                  <c:v>20.3</c:v>
                </c:pt>
              </c:numCache>
            </c:numRef>
          </c:val>
          <c:extLst>
            <c:ext xmlns:c16="http://schemas.microsoft.com/office/drawing/2014/chart" uri="{C3380CC4-5D6E-409C-BE32-E72D297353CC}">
              <c16:uniqueId val="{00000006-F088-0941-A168-0B2AEA2FAE54}"/>
            </c:ext>
          </c:extLst>
        </c:ser>
        <c:dLbls>
          <c:showLegendKey val="0"/>
          <c:showVal val="0"/>
          <c:showCatName val="0"/>
          <c:showSerName val="0"/>
          <c:showPercent val="0"/>
          <c:showBubbleSize val="0"/>
        </c:dLbls>
        <c:gapWidth val="219"/>
        <c:overlap val="-27"/>
        <c:axId val="293778303"/>
        <c:axId val="294313023"/>
      </c:barChart>
      <c:catAx>
        <c:axId val="29377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4313023"/>
        <c:crosses val="autoZero"/>
        <c:auto val="1"/>
        <c:lblAlgn val="ctr"/>
        <c:lblOffset val="100"/>
        <c:noMultiLvlLbl val="0"/>
      </c:catAx>
      <c:valAx>
        <c:axId val="294313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377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Calibri" panose="020F0502020204030204" pitchFamily="34" charset="0"/>
                <a:cs typeface="Calibri" panose="020F0502020204030204" pitchFamily="34" charset="0"/>
              </a:rPr>
              <a:t>Figure 2: The Collapse in Law Enforcement: The Percent of Offenses Cleared by Arrest (Murders)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layout>
                <c:manualLayout>
                  <c:x val="-1.775414286632956E-3"/>
                  <c:y val="-1.89631164186032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54-6C44-8E4B-D8B14BD5CC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2022'!$C$13:$C$14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1-FA54-6C44-8E4B-D8B14BD5CC90}"/>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2022'!$D$13:$D$14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2-FA54-6C44-8E4B-D8B14BD5CC90}"/>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2022'!$E$13:$E$14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FA54-6C44-8E4B-D8B14BD5CC90}"/>
            </c:ext>
          </c:extLst>
        </c:ser>
        <c:ser>
          <c:idx val="3"/>
          <c:order val="3"/>
          <c:spPr>
            <a:solidFill>
              <a:schemeClr val="accent4"/>
            </a:solidFill>
            <a:ln>
              <a:noFill/>
            </a:ln>
            <a:effectLst/>
          </c:spPr>
          <c:invertIfNegative val="0"/>
          <c:dLbls>
            <c:dLbl>
              <c:idx val="0"/>
              <c:layout>
                <c:manualLayout>
                  <c:x val="-3.254888591409646E-17"/>
                  <c:y val="-2.43811496810612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54-6C44-8E4B-D8B14BD5CC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2022'!$F$13:$F$14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5-FA54-6C44-8E4B-D8B14BD5CC90}"/>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2022'!$G$13:$G$14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6-FA54-6C44-8E4B-D8B14BD5CC90}"/>
            </c:ext>
          </c:extLst>
        </c:ser>
        <c:ser>
          <c:idx val="5"/>
          <c:order val="5"/>
          <c:spPr>
            <a:solidFill>
              <a:schemeClr val="accent6"/>
            </a:solidFill>
            <a:ln>
              <a:noFill/>
            </a:ln>
            <a:effectLst/>
          </c:spPr>
          <c:invertIfNegative val="0"/>
          <c:dLbls>
            <c:dLbl>
              <c:idx val="1"/>
              <c:layout>
                <c:manualLayout>
                  <c:x val="8.8508020987133444E-3"/>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54-6C44-8E4B-D8B14BD5CC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2022'!$H$13:$H$14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8-FA54-6C44-8E4B-D8B14BD5CC90}"/>
            </c:ext>
          </c:extLst>
        </c:ser>
        <c:ser>
          <c:idx val="6"/>
          <c:order val="6"/>
          <c:spPr>
            <a:solidFill>
              <a:srgbClr val="FF0000"/>
            </a:solidFill>
            <a:ln>
              <a:noFill/>
            </a:ln>
            <a:effectLst/>
          </c:spPr>
          <c:invertIfNegative val="0"/>
          <c:dLbls>
            <c:dLbl>
              <c:idx val="1"/>
              <c:layout>
                <c:manualLayout>
                  <c:x val="1.0620962518456014E-2"/>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54-6C44-8E4B-D8B14BD5CC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2022'!$I$13:$I$14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A-FA54-6C44-8E4B-D8B14BD5CC90}"/>
            </c:ext>
          </c:extLst>
        </c:ser>
        <c:dLbls>
          <c:showLegendKey val="0"/>
          <c:showVal val="0"/>
          <c:showCatName val="0"/>
          <c:showSerName val="0"/>
          <c:showPercent val="0"/>
          <c:showBubbleSize val="0"/>
        </c:dLbls>
        <c:gapWidth val="219"/>
        <c:overlap val="-27"/>
        <c:axId val="2130933407"/>
        <c:axId val="2130935119"/>
      </c:barChart>
      <c:catAx>
        <c:axId val="213093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5119"/>
        <c:crosses val="autoZero"/>
        <c:auto val="1"/>
        <c:lblAlgn val="ctr"/>
        <c:lblOffset val="100"/>
        <c:noMultiLvlLbl val="0"/>
      </c:catAx>
      <c:valAx>
        <c:axId val="213093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3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cs typeface="Calibri" panose="020F0502020204030204" pitchFamily="34" charset="0"/>
              </a:rPr>
              <a:t>Figure 4: The Collapse in Law Enforcement: The Percent of Offenses Cleared</a:t>
            </a:r>
            <a:r>
              <a:rPr lang="en-US" sz="1800" b="1" baseline="0">
                <a:latin typeface="Calibri" panose="020F0502020204030204" pitchFamily="34" charset="0"/>
                <a:cs typeface="Calibri" panose="020F0502020204030204" pitchFamily="34" charset="0"/>
              </a:rPr>
              <a:t> by Arrest (Property Crime)</a:t>
            </a:r>
            <a:endParaRPr lang="en-US" sz="1800" b="1">
              <a:latin typeface="Calibri" panose="020F0502020204030204" pitchFamily="34" charset="0"/>
              <a:cs typeface="Calibri" panose="020F05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2022'!$C$8:$C$9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0-7C1C-3643-949E-A3AC34965FE7}"/>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2022'!$D$8:$D$9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1-7C1C-3643-949E-A3AC34965FE7}"/>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2022'!$E$8:$E$9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2-7C1C-3643-949E-A3AC34965FE7}"/>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2022'!$F$8:$F$9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7C1C-3643-949E-A3AC34965FE7}"/>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2022'!$G$8:$G$9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4-7C1C-3643-949E-A3AC34965FE7}"/>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2022'!$H$8:$H$9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5-7C1C-3643-949E-A3AC34965FE7}"/>
            </c:ext>
          </c:extLst>
        </c:ser>
        <c:ser>
          <c:idx val="6"/>
          <c:order val="6"/>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2022'!$I$8:$I$9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6-7C1C-3643-949E-A3AC34965FE7}"/>
            </c:ext>
          </c:extLst>
        </c:ser>
        <c:dLbls>
          <c:dLblPos val="outEnd"/>
          <c:showLegendKey val="0"/>
          <c:showVal val="1"/>
          <c:showCatName val="0"/>
          <c:showSerName val="0"/>
          <c:showPercent val="0"/>
          <c:showBubbleSize val="0"/>
        </c:dLbls>
        <c:gapWidth val="219"/>
        <c:overlap val="-27"/>
        <c:axId val="293778303"/>
        <c:axId val="294313023"/>
      </c:barChart>
      <c:catAx>
        <c:axId val="29377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4313023"/>
        <c:crosses val="autoZero"/>
        <c:auto val="1"/>
        <c:lblAlgn val="ctr"/>
        <c:lblOffset val="100"/>
        <c:noMultiLvlLbl val="0"/>
      </c:catAx>
      <c:valAx>
        <c:axId val="294313023"/>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377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Calibri" panose="020F0502020204030204" pitchFamily="34" charset="0"/>
                <a:cs typeface="Calibri" panose="020F0502020204030204" pitchFamily="34" charset="0"/>
              </a:rPr>
              <a:t>Figure 3: The Collapse in Law Enforcement: The Percent of Offenses Cleared by Arrest (Robbery)</a:t>
            </a:r>
          </a:p>
        </c:rich>
      </c:tx>
      <c:layout>
        <c:manualLayout>
          <c:xMode val="edge"/>
          <c:yMode val="edge"/>
          <c:x val="0.16816420603041982"/>
          <c:y val="1.605759831011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2022'!$C$21:$C$22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0-23AF-1D40-B02B-61107ADF0214}"/>
            </c:ext>
          </c:extLst>
        </c:ser>
        <c:ser>
          <c:idx val="1"/>
          <c:order val="1"/>
          <c:spPr>
            <a:solidFill>
              <a:schemeClr val="accent2"/>
            </a:solidFill>
            <a:ln>
              <a:noFill/>
            </a:ln>
            <a:effectLst/>
          </c:spPr>
          <c:invertIfNegative val="0"/>
          <c:dLbls>
            <c:dLbl>
              <c:idx val="0"/>
              <c:layout>
                <c:manualLayout>
                  <c:x val="0"/>
                  <c:y val="-2.40863974651753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AF-1D40-B02B-61107ADF0214}"/>
                </c:ext>
              </c:extLst>
            </c:dLbl>
            <c:dLbl>
              <c:idx val="1"/>
              <c:layout>
                <c:manualLayout>
                  <c:x val="0"/>
                  <c:y val="-2.141013108015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AF-1D40-B02B-61107ADF021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2022'!$D$21:$D$22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23AF-1D40-B02B-61107ADF0214}"/>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2022'!$E$21:$E$22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4-23AF-1D40-B02B-61107ADF0214}"/>
            </c:ext>
          </c:extLst>
        </c:ser>
        <c:ser>
          <c:idx val="3"/>
          <c:order val="3"/>
          <c:spPr>
            <a:solidFill>
              <a:schemeClr val="accent4"/>
            </a:solidFill>
            <a:ln>
              <a:noFill/>
            </a:ln>
            <a:effectLst/>
          </c:spPr>
          <c:invertIfNegative val="0"/>
          <c:dLbls>
            <c:dLbl>
              <c:idx val="0"/>
              <c:layout>
                <c:manualLayout>
                  <c:x val="-3.2295506557132027E-17"/>
                  <c:y val="-1.60575983101169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AF-1D40-B02B-61107ADF0214}"/>
                </c:ext>
              </c:extLst>
            </c:dLbl>
            <c:dLbl>
              <c:idx val="1"/>
              <c:layout>
                <c:manualLayout>
                  <c:x val="-6.4591013114264055E-17"/>
                  <c:y val="-2.67626638501948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AF-1D40-B02B-61107ADF021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2022'!$F$21:$F$22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7-23AF-1D40-B02B-61107ADF0214}"/>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2022'!$G$21:$G$22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8-23AF-1D40-B02B-61107ADF0214}"/>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2022'!$H$21:$H$22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9-23AF-1D40-B02B-61107ADF0214}"/>
            </c:ext>
          </c:extLst>
        </c:ser>
        <c:ser>
          <c:idx val="6"/>
          <c:order val="6"/>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2022'!$I$21:$I$22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A-23AF-1D40-B02B-61107ADF0214}"/>
            </c:ext>
          </c:extLst>
        </c:ser>
        <c:dLbls>
          <c:dLblPos val="outEnd"/>
          <c:showLegendKey val="0"/>
          <c:showVal val="1"/>
          <c:showCatName val="0"/>
          <c:showSerName val="0"/>
          <c:showPercent val="0"/>
          <c:showBubbleSize val="0"/>
        </c:dLbls>
        <c:gapWidth val="219"/>
        <c:overlap val="-27"/>
        <c:axId val="2130933407"/>
        <c:axId val="2130935119"/>
      </c:barChart>
      <c:catAx>
        <c:axId val="213093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5119"/>
        <c:crosses val="autoZero"/>
        <c:auto val="1"/>
        <c:lblAlgn val="ctr"/>
        <c:lblOffset val="100"/>
        <c:noMultiLvlLbl val="0"/>
      </c:catAx>
      <c:valAx>
        <c:axId val="213093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3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cs typeface="Calibri" panose="020F0502020204030204" pitchFamily="34" charset="0"/>
              </a:rPr>
              <a:t>Figure 1: The Collapse in Law Enforcement: The Percent of Offenses Cleared</a:t>
            </a:r>
            <a:r>
              <a:rPr lang="en-US" sz="1800" b="1" baseline="0">
                <a:latin typeface="Calibri" panose="020F0502020204030204" pitchFamily="34" charset="0"/>
                <a:cs typeface="Calibri" panose="020F0502020204030204" pitchFamily="34" charset="0"/>
              </a:rPr>
              <a:t> by Arrest (Violent Crime)</a:t>
            </a:r>
            <a:endParaRPr lang="en-US" sz="1800" b="1">
              <a:latin typeface="Calibri" panose="020F0502020204030204" pitchFamily="34" charset="0"/>
              <a:cs typeface="Calibri" panose="020F05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2022'!$C$4:$C$5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0-FC03-FE49-AFEE-72F29067CFA2}"/>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2022'!$D$4:$D$5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1-FC03-FE49-AFEE-72F29067CFA2}"/>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2022'!$E$4:$E$5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2-FC03-FE49-AFEE-72F29067CFA2}"/>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2022'!$F$4:$F$5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FC03-FE49-AFEE-72F29067CFA2}"/>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2022'!$G$4:$G$5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4-FC03-FE49-AFEE-72F29067CFA2}"/>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2022'!$H$4:$H$5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5-FC03-FE49-AFEE-72F29067CFA2}"/>
            </c:ext>
          </c:extLst>
        </c:ser>
        <c:ser>
          <c:idx val="6"/>
          <c:order val="6"/>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2022'!$I$4:$I$5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6-FC03-FE49-AFEE-72F29067CFA2}"/>
            </c:ext>
          </c:extLst>
        </c:ser>
        <c:dLbls>
          <c:showLegendKey val="0"/>
          <c:showVal val="0"/>
          <c:showCatName val="0"/>
          <c:showSerName val="0"/>
          <c:showPercent val="0"/>
          <c:showBubbleSize val="0"/>
        </c:dLbls>
        <c:gapWidth val="219"/>
        <c:overlap val="-27"/>
        <c:axId val="293778303"/>
        <c:axId val="294313023"/>
      </c:barChart>
      <c:catAx>
        <c:axId val="29377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4313023"/>
        <c:crosses val="autoZero"/>
        <c:auto val="1"/>
        <c:lblAlgn val="ctr"/>
        <c:lblOffset val="100"/>
        <c:noMultiLvlLbl val="0"/>
      </c:catAx>
      <c:valAx>
        <c:axId val="294313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377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Calibri" panose="020F0502020204030204" pitchFamily="34" charset="0"/>
                <a:cs typeface="Calibri" panose="020F0502020204030204" pitchFamily="34" charset="0"/>
              </a:rPr>
              <a:t>Figure 2: The Collapse in Law Enforcement: The Percent of Offenses Cleared by Arrest (Murders)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layout>
                <c:manualLayout>
                  <c:x val="-1.775414286632956E-3"/>
                  <c:y val="-1.89631164186032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02-D64F-988C-D6D310A3978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2022'!$C$13:$C$14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1-F302-D64F-988C-D6D310A3978B}"/>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2022'!$D$13:$D$14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2-F302-D64F-988C-D6D310A3978B}"/>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2022'!$E$13:$E$14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F302-D64F-988C-D6D310A3978B}"/>
            </c:ext>
          </c:extLst>
        </c:ser>
        <c:ser>
          <c:idx val="3"/>
          <c:order val="3"/>
          <c:spPr>
            <a:solidFill>
              <a:schemeClr val="accent4"/>
            </a:solidFill>
            <a:ln>
              <a:noFill/>
            </a:ln>
            <a:effectLst/>
          </c:spPr>
          <c:invertIfNegative val="0"/>
          <c:dLbls>
            <c:dLbl>
              <c:idx val="0"/>
              <c:layout>
                <c:manualLayout>
                  <c:x val="-3.254888591409646E-17"/>
                  <c:y val="-2.43811496810612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02-D64F-988C-D6D310A3978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2022'!$F$13:$F$14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5-F302-D64F-988C-D6D310A3978B}"/>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2022'!$G$13:$G$14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6-F302-D64F-988C-D6D310A3978B}"/>
            </c:ext>
          </c:extLst>
        </c:ser>
        <c:ser>
          <c:idx val="5"/>
          <c:order val="5"/>
          <c:spPr>
            <a:solidFill>
              <a:schemeClr val="accent6"/>
            </a:solidFill>
            <a:ln>
              <a:noFill/>
            </a:ln>
            <a:effectLst/>
          </c:spPr>
          <c:invertIfNegative val="0"/>
          <c:dLbls>
            <c:dLbl>
              <c:idx val="1"/>
              <c:layout>
                <c:manualLayout>
                  <c:x val="8.8508020987133444E-3"/>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02-D64F-988C-D6D310A3978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2022'!$H$13:$H$14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8-F302-D64F-988C-D6D310A3978B}"/>
            </c:ext>
          </c:extLst>
        </c:ser>
        <c:ser>
          <c:idx val="6"/>
          <c:order val="6"/>
          <c:spPr>
            <a:solidFill>
              <a:srgbClr val="FF0000"/>
            </a:solidFill>
            <a:ln>
              <a:noFill/>
            </a:ln>
            <a:effectLst/>
          </c:spPr>
          <c:invertIfNegative val="0"/>
          <c:dLbls>
            <c:dLbl>
              <c:idx val="1"/>
              <c:layout>
                <c:manualLayout>
                  <c:x val="1.0620962518456014E-2"/>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02-D64F-988C-D6D310A3978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2022'!$I$13:$I$14</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2022'!$I$11</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2022'!$A$13:$B$14</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A-F302-D64F-988C-D6D310A3978B}"/>
            </c:ext>
          </c:extLst>
        </c:ser>
        <c:dLbls>
          <c:showLegendKey val="0"/>
          <c:showVal val="0"/>
          <c:showCatName val="0"/>
          <c:showSerName val="0"/>
          <c:showPercent val="0"/>
          <c:showBubbleSize val="0"/>
        </c:dLbls>
        <c:gapWidth val="219"/>
        <c:overlap val="-27"/>
        <c:axId val="2130933407"/>
        <c:axId val="2130935119"/>
      </c:barChart>
      <c:catAx>
        <c:axId val="213093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5119"/>
        <c:crosses val="autoZero"/>
        <c:auto val="1"/>
        <c:lblAlgn val="ctr"/>
        <c:lblOffset val="100"/>
        <c:noMultiLvlLbl val="0"/>
      </c:catAx>
      <c:valAx>
        <c:axId val="213093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3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cs typeface="Calibri" panose="020F0502020204030204" pitchFamily="34" charset="0"/>
              </a:rPr>
              <a:t>Figure 4: The Collapse in Law Enforcement: The Percent of Offenses Cleared</a:t>
            </a:r>
            <a:r>
              <a:rPr lang="en-US" sz="1800" b="1" baseline="0">
                <a:latin typeface="Calibri" panose="020F0502020204030204" pitchFamily="34" charset="0"/>
                <a:cs typeface="Calibri" panose="020F0502020204030204" pitchFamily="34" charset="0"/>
              </a:rPr>
              <a:t> by Arrest (Property Crime)</a:t>
            </a:r>
            <a:endParaRPr lang="en-US" sz="1800" b="1">
              <a:latin typeface="Calibri" panose="020F0502020204030204" pitchFamily="34" charset="0"/>
              <a:cs typeface="Calibri" panose="020F05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2022'!$C$8:$C$9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0-5B64-D046-B820-77CD89F9FDD6}"/>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2022'!$D$8:$D$9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1-5B64-D046-B820-77CD89F9FDD6}"/>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2022'!$E$8:$E$9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2-5B64-D046-B820-77CD89F9FDD6}"/>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2022'!$F$8:$F$9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5B64-D046-B820-77CD89F9FDD6}"/>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2022'!$G$8:$G$9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4-5B64-D046-B820-77CD89F9FDD6}"/>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2022'!$H$8:$H$9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5-5B64-D046-B820-77CD89F9FDD6}"/>
            </c:ext>
          </c:extLst>
        </c:ser>
        <c:ser>
          <c:idx val="6"/>
          <c:order val="6"/>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2022'!$I$8:$I$9</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2022'!$I$6</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2022'!$A$8:$B$9</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6-5B64-D046-B820-77CD89F9FDD6}"/>
            </c:ext>
          </c:extLst>
        </c:ser>
        <c:dLbls>
          <c:dLblPos val="outEnd"/>
          <c:showLegendKey val="0"/>
          <c:showVal val="1"/>
          <c:showCatName val="0"/>
          <c:showSerName val="0"/>
          <c:showPercent val="0"/>
          <c:showBubbleSize val="0"/>
        </c:dLbls>
        <c:gapWidth val="219"/>
        <c:overlap val="-27"/>
        <c:axId val="293778303"/>
        <c:axId val="294313023"/>
      </c:barChart>
      <c:catAx>
        <c:axId val="29377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4313023"/>
        <c:crosses val="autoZero"/>
        <c:auto val="1"/>
        <c:lblAlgn val="ctr"/>
        <c:lblOffset val="100"/>
        <c:noMultiLvlLbl val="0"/>
      </c:catAx>
      <c:valAx>
        <c:axId val="294313023"/>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377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Calibri" panose="020F0502020204030204" pitchFamily="34" charset="0"/>
                <a:cs typeface="Calibri" panose="020F0502020204030204" pitchFamily="34" charset="0"/>
              </a:rPr>
              <a:t>Figure 3: The Collapse in Law Enforcement: The Percent of Offenses Cleared by Arrest (Robbery)</a:t>
            </a:r>
          </a:p>
        </c:rich>
      </c:tx>
      <c:layout>
        <c:manualLayout>
          <c:xMode val="edge"/>
          <c:yMode val="edge"/>
          <c:x val="0.16816420603041982"/>
          <c:y val="1.605759831011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2022'!$C$21:$C$22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0-6F74-C646-8723-594EFB64C15E}"/>
            </c:ext>
          </c:extLst>
        </c:ser>
        <c:ser>
          <c:idx val="1"/>
          <c:order val="1"/>
          <c:spPr>
            <a:solidFill>
              <a:schemeClr val="accent2"/>
            </a:solidFill>
            <a:ln>
              <a:noFill/>
            </a:ln>
            <a:effectLst/>
          </c:spPr>
          <c:invertIfNegative val="0"/>
          <c:dLbls>
            <c:dLbl>
              <c:idx val="0"/>
              <c:layout>
                <c:manualLayout>
                  <c:x val="0"/>
                  <c:y val="-2.40863974651753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74-C646-8723-594EFB64C15E}"/>
                </c:ext>
              </c:extLst>
            </c:dLbl>
            <c:dLbl>
              <c:idx val="1"/>
              <c:layout>
                <c:manualLayout>
                  <c:x val="0"/>
                  <c:y val="-2.141013108015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74-C646-8723-594EFB64C15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2022'!$D$21:$D$22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6F74-C646-8723-594EFB64C15E}"/>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2022'!$E$21:$E$22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4-6F74-C646-8723-594EFB64C15E}"/>
            </c:ext>
          </c:extLst>
        </c:ser>
        <c:ser>
          <c:idx val="3"/>
          <c:order val="3"/>
          <c:spPr>
            <a:solidFill>
              <a:schemeClr val="accent4"/>
            </a:solidFill>
            <a:ln>
              <a:noFill/>
            </a:ln>
            <a:effectLst/>
          </c:spPr>
          <c:invertIfNegative val="0"/>
          <c:dLbls>
            <c:dLbl>
              <c:idx val="0"/>
              <c:layout>
                <c:manualLayout>
                  <c:x val="-3.2295506557132027E-17"/>
                  <c:y val="-1.60575983101169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74-C646-8723-594EFB64C15E}"/>
                </c:ext>
              </c:extLst>
            </c:dLbl>
            <c:dLbl>
              <c:idx val="1"/>
              <c:layout>
                <c:manualLayout>
                  <c:x val="-6.4591013114264055E-17"/>
                  <c:y val="-2.67626638501948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74-C646-8723-594EFB64C15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2022'!$F$21:$F$22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7-6F74-C646-8723-594EFB64C15E}"/>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2022'!$G$21:$G$22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8-6F74-C646-8723-594EFB64C15E}"/>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2022'!$H$21:$H$22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9-6F74-C646-8723-594EFB64C15E}"/>
            </c:ext>
          </c:extLst>
        </c:ser>
        <c:ser>
          <c:idx val="6"/>
          <c:order val="6"/>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2022'!$I$21:$I$22</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2022'!$I$19</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2022'!$A$21:$B$22</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A-6F74-C646-8723-594EFB64C15E}"/>
            </c:ext>
          </c:extLst>
        </c:ser>
        <c:dLbls>
          <c:dLblPos val="outEnd"/>
          <c:showLegendKey val="0"/>
          <c:showVal val="1"/>
          <c:showCatName val="0"/>
          <c:showSerName val="0"/>
          <c:showPercent val="0"/>
          <c:showBubbleSize val="0"/>
        </c:dLbls>
        <c:gapWidth val="219"/>
        <c:overlap val="-27"/>
        <c:axId val="2130933407"/>
        <c:axId val="2130935119"/>
      </c:barChart>
      <c:catAx>
        <c:axId val="213093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5119"/>
        <c:crosses val="autoZero"/>
        <c:auto val="1"/>
        <c:lblAlgn val="ctr"/>
        <c:lblOffset val="100"/>
        <c:noMultiLvlLbl val="0"/>
      </c:catAx>
      <c:valAx>
        <c:axId val="213093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3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Calibri" panose="020F0502020204030204" pitchFamily="34" charset="0"/>
                <a:cs typeface="Calibri" panose="020F0502020204030204" pitchFamily="34" charset="0"/>
              </a:rPr>
              <a:t>Figure 2: The Collapse in Law Enforcement: The Percent of Offenses Cleared by Arrest (Murders and Rapes)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'Arrest Rate 2015 to 2022'!$C$9</c:f>
              <c:strCache>
                <c:ptCount val="1"/>
                <c:pt idx="0">
                  <c:v>2015</c:v>
                </c:pt>
              </c:strCache>
            </c:strRef>
          </c:tx>
          <c:spPr>
            <a:solidFill>
              <a:schemeClr val="accent1"/>
            </a:solidFill>
            <a:ln>
              <a:noFill/>
            </a:ln>
            <a:effectLst/>
          </c:spPr>
          <c:invertIfNegative val="0"/>
          <c:dLbls>
            <c:dLbl>
              <c:idx val="0"/>
              <c:layout>
                <c:manualLayout>
                  <c:x val="-1.775414286632956E-3"/>
                  <c:y val="-1.89631164186032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BC-DE43-B263-3D95DD76E65D}"/>
                </c:ext>
              </c:extLst>
            </c:dLbl>
            <c:dLbl>
              <c:idx val="2"/>
              <c:layout>
                <c:manualLayout>
                  <c:x val="-3.5508285732658304E-3"/>
                  <c:y val="-1.35450831561452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BC-DE43-B263-3D95DD76E65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2022'!$C$10:$C$13</c:f>
              <c:numCache>
                <c:formatCode>General</c:formatCode>
                <c:ptCount val="4"/>
                <c:pt idx="0">
                  <c:v>60.2</c:v>
                </c:pt>
                <c:pt idx="1">
                  <c:v>66.5</c:v>
                </c:pt>
                <c:pt idx="2">
                  <c:v>36.200000000000003</c:v>
                </c:pt>
                <c:pt idx="3">
                  <c:v>40.799999999999997</c:v>
                </c:pt>
              </c:numCache>
            </c:numRef>
          </c:val>
          <c:extLst>
            <c:ext xmlns:c16="http://schemas.microsoft.com/office/drawing/2014/chart" uri="{C3380CC4-5D6E-409C-BE32-E72D297353CC}">
              <c16:uniqueId val="{00000002-EBBC-DE43-B263-3D95DD76E65D}"/>
            </c:ext>
          </c:extLst>
        </c:ser>
        <c:ser>
          <c:idx val="1"/>
          <c:order val="1"/>
          <c:tx>
            <c:strRef>
              <c:f>'Arrest Rate 2015 to 2022'!$D$9</c:f>
              <c:strCache>
                <c:ptCount val="1"/>
                <c:pt idx="0">
                  <c:v>2016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2022'!$D$10:$D$13</c:f>
              <c:numCache>
                <c:formatCode>General</c:formatCode>
                <c:ptCount val="4"/>
                <c:pt idx="0">
                  <c:v>57.1</c:v>
                </c:pt>
                <c:pt idx="1">
                  <c:v>60.2</c:v>
                </c:pt>
                <c:pt idx="2">
                  <c:v>34.700000000000003</c:v>
                </c:pt>
                <c:pt idx="3">
                  <c:v>37.6</c:v>
                </c:pt>
              </c:numCache>
            </c:numRef>
          </c:val>
          <c:extLst>
            <c:ext xmlns:c16="http://schemas.microsoft.com/office/drawing/2014/chart" uri="{C3380CC4-5D6E-409C-BE32-E72D297353CC}">
              <c16:uniqueId val="{00000003-EBBC-DE43-B263-3D95DD76E65D}"/>
            </c:ext>
          </c:extLst>
        </c:ser>
        <c:ser>
          <c:idx val="2"/>
          <c:order val="2"/>
          <c:tx>
            <c:strRef>
              <c:f>'Arrest Rate 2015 to 2022'!$E$9</c:f>
              <c:strCache>
                <c:ptCount val="1"/>
                <c:pt idx="0">
                  <c:v>2017</c:v>
                </c:pt>
              </c:strCache>
            </c:strRef>
          </c:tx>
          <c:spPr>
            <a:solidFill>
              <a:schemeClr val="accent3"/>
            </a:solidFill>
            <a:ln>
              <a:noFill/>
            </a:ln>
            <a:effectLst/>
          </c:spPr>
          <c:invertIfNegative val="0"/>
          <c:dLbls>
            <c:dLbl>
              <c:idx val="2"/>
              <c:layout>
                <c:manualLayout>
                  <c:x val="1.7754142866329477E-3"/>
                  <c:y val="-2.70901663122903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BC-DE43-B263-3D95DD76E65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2022'!$E$10:$E$13</c:f>
              <c:numCache>
                <c:formatCode>General</c:formatCode>
                <c:ptCount val="4"/>
                <c:pt idx="0">
                  <c:v>60.3</c:v>
                </c:pt>
                <c:pt idx="1">
                  <c:v>69.099999999999994</c:v>
                </c:pt>
                <c:pt idx="2">
                  <c:v>33</c:v>
                </c:pt>
                <c:pt idx="3">
                  <c:v>33.6</c:v>
                </c:pt>
              </c:numCache>
            </c:numRef>
          </c:val>
          <c:extLst>
            <c:ext xmlns:c16="http://schemas.microsoft.com/office/drawing/2014/chart" uri="{C3380CC4-5D6E-409C-BE32-E72D297353CC}">
              <c16:uniqueId val="{00000005-EBBC-DE43-B263-3D95DD76E65D}"/>
            </c:ext>
          </c:extLst>
        </c:ser>
        <c:ser>
          <c:idx val="3"/>
          <c:order val="3"/>
          <c:tx>
            <c:strRef>
              <c:f>'Arrest Rate 2015 to 2022'!$F$9</c:f>
              <c:strCache>
                <c:ptCount val="1"/>
                <c:pt idx="0">
                  <c:v>2018</c:v>
                </c:pt>
              </c:strCache>
            </c:strRef>
          </c:tx>
          <c:spPr>
            <a:solidFill>
              <a:schemeClr val="accent4"/>
            </a:solidFill>
            <a:ln>
              <a:noFill/>
            </a:ln>
            <a:effectLst/>
          </c:spPr>
          <c:invertIfNegative val="0"/>
          <c:dLbls>
            <c:dLbl>
              <c:idx val="0"/>
              <c:layout>
                <c:manualLayout>
                  <c:x val="-3.254888591409646E-17"/>
                  <c:y val="-2.43811496810612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BC-DE43-B263-3D95DD76E65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2022'!$F$10:$F$13</c:f>
              <c:numCache>
                <c:formatCode>General</c:formatCode>
                <c:ptCount val="4"/>
                <c:pt idx="0">
                  <c:v>61</c:v>
                </c:pt>
                <c:pt idx="1">
                  <c:v>62.4</c:v>
                </c:pt>
                <c:pt idx="2">
                  <c:v>31.5</c:v>
                </c:pt>
                <c:pt idx="3">
                  <c:v>29.9</c:v>
                </c:pt>
              </c:numCache>
            </c:numRef>
          </c:val>
          <c:extLst>
            <c:ext xmlns:c16="http://schemas.microsoft.com/office/drawing/2014/chart" uri="{C3380CC4-5D6E-409C-BE32-E72D297353CC}">
              <c16:uniqueId val="{00000007-EBBC-DE43-B263-3D95DD76E65D}"/>
            </c:ext>
          </c:extLst>
        </c:ser>
        <c:ser>
          <c:idx val="4"/>
          <c:order val="4"/>
          <c:tx>
            <c:strRef>
              <c:f>'Arrest Rate 2015 to 2022'!$G$9</c:f>
              <c:strCache>
                <c:ptCount val="1"/>
                <c:pt idx="0">
                  <c:v>2019</c:v>
                </c:pt>
              </c:strCache>
            </c:strRef>
          </c:tx>
          <c:spPr>
            <a:solidFill>
              <a:schemeClr val="accent5"/>
            </a:solidFill>
            <a:ln>
              <a:noFill/>
            </a:ln>
            <a:effectLst/>
          </c:spPr>
          <c:invertIfNegative val="0"/>
          <c:dLbls>
            <c:dLbl>
              <c:idx val="2"/>
              <c:layout>
                <c:manualLayout>
                  <c:x val="1.5796993259017568E-5"/>
                  <c:y val="-2.83115701887011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BC-DE43-B263-3D95DD76E65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2022'!$G$10:$G$13</c:f>
              <c:numCache>
                <c:formatCode>#,##0.0</c:formatCode>
                <c:ptCount val="4"/>
                <c:pt idx="0">
                  <c:v>59.2</c:v>
                </c:pt>
                <c:pt idx="1">
                  <c:v>67.3</c:v>
                </c:pt>
                <c:pt idx="2">
                  <c:v>30.8</c:v>
                </c:pt>
                <c:pt idx="3">
                  <c:v>33.799999999999997</c:v>
                </c:pt>
              </c:numCache>
            </c:numRef>
          </c:val>
          <c:extLst>
            <c:ext xmlns:c16="http://schemas.microsoft.com/office/drawing/2014/chart" uri="{C3380CC4-5D6E-409C-BE32-E72D297353CC}">
              <c16:uniqueId val="{00000009-EBBC-DE43-B263-3D95DD76E65D}"/>
            </c:ext>
          </c:extLst>
        </c:ser>
        <c:ser>
          <c:idx val="5"/>
          <c:order val="5"/>
          <c:tx>
            <c:strRef>
              <c:f>'Arrest Rate 2015 to 2022'!$H$9</c:f>
              <c:strCache>
                <c:ptCount val="1"/>
                <c:pt idx="0">
                  <c:v>2020</c:v>
                </c:pt>
              </c:strCache>
            </c:strRef>
          </c:tx>
          <c:spPr>
            <a:solidFill>
              <a:schemeClr val="accent6"/>
            </a:solidFill>
            <a:ln>
              <a:noFill/>
            </a:ln>
            <a:effectLst/>
          </c:spPr>
          <c:invertIfNegative val="0"/>
          <c:dLbls>
            <c:dLbl>
              <c:idx val="0"/>
              <c:layout>
                <c:manualLayout>
                  <c:x val="8.8508020987133444E-3"/>
                  <c:y val="-3.01435449853246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BBC-DE43-B263-3D95DD76E65D}"/>
                </c:ext>
              </c:extLst>
            </c:dLbl>
            <c:dLbl>
              <c:idx val="1"/>
              <c:layout>
                <c:manualLayout>
                  <c:x val="8.8508020987133444E-3"/>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BC-DE43-B263-3D95DD76E65D}"/>
                </c:ext>
              </c:extLst>
            </c:dLbl>
            <c:dLbl>
              <c:idx val="3"/>
              <c:layout>
                <c:manualLayout>
                  <c:x val="8.85080209871334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BC-DE43-B263-3D95DD76E65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2022'!$H$10:$H$13</c:f>
              <c:numCache>
                <c:formatCode>#,##0.0</c:formatCode>
                <c:ptCount val="4"/>
                <c:pt idx="0">
                  <c:v>52.3</c:v>
                </c:pt>
                <c:pt idx="1">
                  <c:v>48.9</c:v>
                </c:pt>
                <c:pt idx="2">
                  <c:v>28.5</c:v>
                </c:pt>
                <c:pt idx="3">
                  <c:v>25</c:v>
                </c:pt>
              </c:numCache>
            </c:numRef>
          </c:val>
          <c:extLst>
            <c:ext xmlns:c16="http://schemas.microsoft.com/office/drawing/2014/chart" uri="{C3380CC4-5D6E-409C-BE32-E72D297353CC}">
              <c16:uniqueId val="{0000000D-EBBC-DE43-B263-3D95DD76E65D}"/>
            </c:ext>
          </c:extLst>
        </c:ser>
        <c:ser>
          <c:idx val="6"/>
          <c:order val="6"/>
          <c:tx>
            <c:strRef>
              <c:f>'Arrest Rate 2015 to 2022'!$I$9</c:f>
              <c:strCache>
                <c:ptCount val="1"/>
                <c:pt idx="0">
                  <c:v>2022</c:v>
                </c:pt>
              </c:strCache>
            </c:strRef>
          </c:tx>
          <c:spPr>
            <a:solidFill>
              <a:srgbClr val="FF0000"/>
            </a:solidFill>
            <a:ln>
              <a:noFill/>
            </a:ln>
            <a:effectLst/>
          </c:spPr>
          <c:invertIfNegative val="0"/>
          <c:dLbls>
            <c:dLbl>
              <c:idx val="0"/>
              <c:layout>
                <c:manualLayout>
                  <c:x val="1.2391122938198698E-2"/>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BC-DE43-B263-3D95DD76E65D}"/>
                </c:ext>
              </c:extLst>
            </c:dLbl>
            <c:dLbl>
              <c:idx val="1"/>
              <c:layout>
                <c:manualLayout>
                  <c:x val="1.0620962518456014E-2"/>
                  <c:y val="3.01435449853246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BBC-DE43-B263-3D95DD76E65D}"/>
                </c:ext>
              </c:extLst>
            </c:dLbl>
            <c:dLbl>
              <c:idx val="2"/>
              <c:layout>
                <c:manualLayout>
                  <c:x val="1.770160419742662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BBC-DE43-B263-3D95DD76E65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2022'!$A$10:$B$13</c:f>
              <c:multiLvlStrCache>
                <c:ptCount val="4"/>
                <c:lvl>
                  <c:pt idx="0">
                    <c:v>Total Cities</c:v>
                  </c:pt>
                  <c:pt idx="1">
                    <c:v>Cities over 1 million</c:v>
                  </c:pt>
                  <c:pt idx="2">
                    <c:v>Total Cities</c:v>
                  </c:pt>
                  <c:pt idx="3">
                    <c:v>Cities over 1 million</c:v>
                  </c:pt>
                </c:lvl>
                <c:lvl>
                  <c:pt idx="0">
                    <c:v>Murder and
nonnegligent
manslaughter</c:v>
                  </c:pt>
                  <c:pt idx="2">
                    <c:v>Rape</c:v>
                  </c:pt>
                </c:lvl>
              </c:multiLvlStrCache>
            </c:multiLvlStrRef>
          </c:cat>
          <c:val>
            <c:numRef>
              <c:f>'Arrest Rate 2015 to 2022'!$I$10:$I$13</c:f>
              <c:numCache>
                <c:formatCode>#,##0.0</c:formatCode>
                <c:ptCount val="4"/>
                <c:pt idx="0">
                  <c:v>50.6</c:v>
                </c:pt>
                <c:pt idx="1">
                  <c:v>40.6</c:v>
                </c:pt>
                <c:pt idx="2">
                  <c:v>24.1</c:v>
                </c:pt>
                <c:pt idx="3">
                  <c:v>17.399999999999999</c:v>
                </c:pt>
              </c:numCache>
            </c:numRef>
          </c:val>
          <c:extLst>
            <c:ext xmlns:c16="http://schemas.microsoft.com/office/drawing/2014/chart" uri="{C3380CC4-5D6E-409C-BE32-E72D297353CC}">
              <c16:uniqueId val="{00000011-EBBC-DE43-B263-3D95DD76E65D}"/>
            </c:ext>
          </c:extLst>
        </c:ser>
        <c:dLbls>
          <c:showLegendKey val="0"/>
          <c:showVal val="0"/>
          <c:showCatName val="0"/>
          <c:showSerName val="0"/>
          <c:showPercent val="0"/>
          <c:showBubbleSize val="0"/>
        </c:dLbls>
        <c:gapWidth val="219"/>
        <c:overlap val="-27"/>
        <c:axId val="2130933407"/>
        <c:axId val="2130935119"/>
      </c:barChart>
      <c:catAx>
        <c:axId val="213093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5119"/>
        <c:crosses val="autoZero"/>
        <c:auto val="1"/>
        <c:lblAlgn val="ctr"/>
        <c:lblOffset val="100"/>
        <c:noMultiLvlLbl val="0"/>
      </c:catAx>
      <c:valAx>
        <c:axId val="213093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3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cs typeface="Calibri" panose="020F0502020204030204" pitchFamily="34" charset="0"/>
              </a:rPr>
              <a:t>Figure 4: The Collapse in Law Enforcement: The Percent of Offenses Cleared</a:t>
            </a:r>
            <a:r>
              <a:rPr lang="en-US" sz="1800" b="1" baseline="0">
                <a:latin typeface="Calibri" panose="020F0502020204030204" pitchFamily="34" charset="0"/>
                <a:cs typeface="Calibri" panose="020F0502020204030204" pitchFamily="34" charset="0"/>
              </a:rPr>
              <a:t> by Arrest (Property Crime)</a:t>
            </a:r>
            <a:endParaRPr lang="en-US" sz="1800" b="1">
              <a:latin typeface="Calibri" panose="020F0502020204030204" pitchFamily="34" charset="0"/>
              <a:cs typeface="Calibri" panose="020F05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'Arrest Rate 2015 to 2022'!$C$5</c:f>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2022'!$C$6:$C$7</c:f>
              <c:numCache>
                <c:formatCode>General</c:formatCode>
                <c:ptCount val="2"/>
                <c:pt idx="0">
                  <c:v>19.5</c:v>
                </c:pt>
                <c:pt idx="1">
                  <c:v>13.9</c:v>
                </c:pt>
              </c:numCache>
            </c:numRef>
          </c:val>
          <c:extLst>
            <c:ext xmlns:c16="http://schemas.microsoft.com/office/drawing/2014/chart" uri="{C3380CC4-5D6E-409C-BE32-E72D297353CC}">
              <c16:uniqueId val="{00000000-046F-7148-AA02-A7BAE6755B41}"/>
            </c:ext>
          </c:extLst>
        </c:ser>
        <c:ser>
          <c:idx val="1"/>
          <c:order val="1"/>
          <c:tx>
            <c:strRef>
              <c:f>'Arrest Rate 2015 to 2022'!$D$5</c:f>
              <c:strCache>
                <c:ptCount val="1"/>
                <c:pt idx="0">
                  <c:v>2016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2022'!$D$6:$D$7</c:f>
              <c:numCache>
                <c:formatCode>General</c:formatCode>
                <c:ptCount val="2"/>
                <c:pt idx="0">
                  <c:v>18.2</c:v>
                </c:pt>
                <c:pt idx="1">
                  <c:v>12.4</c:v>
                </c:pt>
              </c:numCache>
            </c:numRef>
          </c:val>
          <c:extLst>
            <c:ext xmlns:c16="http://schemas.microsoft.com/office/drawing/2014/chart" uri="{C3380CC4-5D6E-409C-BE32-E72D297353CC}">
              <c16:uniqueId val="{00000001-046F-7148-AA02-A7BAE6755B41}"/>
            </c:ext>
          </c:extLst>
        </c:ser>
        <c:ser>
          <c:idx val="2"/>
          <c:order val="2"/>
          <c:tx>
            <c:strRef>
              <c:f>'Arrest Rate 2015 to 2022'!$E$5</c:f>
              <c:strCache>
                <c:ptCount val="1"/>
                <c:pt idx="0">
                  <c:v>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2022'!$E$6:$E$7</c:f>
              <c:numCache>
                <c:formatCode>General</c:formatCode>
                <c:ptCount val="2"/>
                <c:pt idx="0">
                  <c:v>17.399999999999999</c:v>
                </c:pt>
                <c:pt idx="1">
                  <c:v>11.8</c:v>
                </c:pt>
              </c:numCache>
            </c:numRef>
          </c:val>
          <c:extLst>
            <c:ext xmlns:c16="http://schemas.microsoft.com/office/drawing/2014/chart" uri="{C3380CC4-5D6E-409C-BE32-E72D297353CC}">
              <c16:uniqueId val="{00000002-046F-7148-AA02-A7BAE6755B41}"/>
            </c:ext>
          </c:extLst>
        </c:ser>
        <c:ser>
          <c:idx val="3"/>
          <c:order val="3"/>
          <c:tx>
            <c:strRef>
              <c:f>'Arrest Rate 2015 to 2022'!$F$5</c:f>
              <c:strCache>
                <c:ptCount val="1"/>
                <c:pt idx="0">
                  <c:v>2018</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2022'!$F$6:$F$7</c:f>
              <c:numCache>
                <c:formatCode>General</c:formatCode>
                <c:ptCount val="2"/>
                <c:pt idx="0">
                  <c:v>17.3</c:v>
                </c:pt>
                <c:pt idx="1">
                  <c:v>11.7</c:v>
                </c:pt>
              </c:numCache>
            </c:numRef>
          </c:val>
          <c:extLst>
            <c:ext xmlns:c16="http://schemas.microsoft.com/office/drawing/2014/chart" uri="{C3380CC4-5D6E-409C-BE32-E72D297353CC}">
              <c16:uniqueId val="{00000003-046F-7148-AA02-A7BAE6755B41}"/>
            </c:ext>
          </c:extLst>
        </c:ser>
        <c:ser>
          <c:idx val="4"/>
          <c:order val="4"/>
          <c:tx>
            <c:strRef>
              <c:f>'Arrest Rate 2015 to 2022'!$G$5</c:f>
              <c:strCache>
                <c:ptCount val="1"/>
                <c:pt idx="0">
                  <c:v>2019</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2022'!$G$6:$G$7</c:f>
              <c:numCache>
                <c:formatCode>#,##0.0</c:formatCode>
                <c:ptCount val="2"/>
                <c:pt idx="0">
                  <c:v>17</c:v>
                </c:pt>
                <c:pt idx="1">
                  <c:v>11.6</c:v>
                </c:pt>
              </c:numCache>
            </c:numRef>
          </c:val>
          <c:extLst>
            <c:ext xmlns:c16="http://schemas.microsoft.com/office/drawing/2014/chart" uri="{C3380CC4-5D6E-409C-BE32-E72D297353CC}">
              <c16:uniqueId val="{00000004-046F-7148-AA02-A7BAE6755B41}"/>
            </c:ext>
          </c:extLst>
        </c:ser>
        <c:ser>
          <c:idx val="5"/>
          <c:order val="5"/>
          <c:tx>
            <c:strRef>
              <c:f>'Arrest Rate 2015 to 2022'!$H$5</c:f>
              <c:strCache>
                <c:ptCount val="1"/>
                <c:pt idx="0">
                  <c:v>2020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2022'!$H$6:$H$7</c:f>
              <c:numCache>
                <c:formatCode>#,##0.0</c:formatCode>
                <c:ptCount val="2"/>
                <c:pt idx="0">
                  <c:v>14.4</c:v>
                </c:pt>
                <c:pt idx="1">
                  <c:v>7.5</c:v>
                </c:pt>
              </c:numCache>
            </c:numRef>
          </c:val>
          <c:extLst>
            <c:ext xmlns:c16="http://schemas.microsoft.com/office/drawing/2014/chart" uri="{C3380CC4-5D6E-409C-BE32-E72D297353CC}">
              <c16:uniqueId val="{00000005-046F-7148-AA02-A7BAE6755B41}"/>
            </c:ext>
          </c:extLst>
        </c:ser>
        <c:ser>
          <c:idx val="6"/>
          <c:order val="6"/>
          <c:tx>
            <c:strRef>
              <c:f>'Arrest Rate 2015 to 2022'!$I$5</c:f>
              <c:strCache>
                <c:ptCount val="1"/>
                <c:pt idx="0">
                  <c:v>2022</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2022'!$A$6:$B$7</c:f>
              <c:multiLvlStrCache>
                <c:ptCount val="2"/>
                <c:lvl>
                  <c:pt idx="0">
                    <c:v>Total Cities</c:v>
                  </c:pt>
                  <c:pt idx="1">
                    <c:v>Cities over 1 million</c:v>
                  </c:pt>
                </c:lvl>
                <c:lvl>
                  <c:pt idx="0">
                    <c:v>Property
crime</c:v>
                  </c:pt>
                </c:lvl>
              </c:multiLvlStrCache>
            </c:multiLvlStrRef>
          </c:cat>
          <c:val>
            <c:numRef>
              <c:f>'Arrest Rate 2015 to 2022'!$I$6:$I$7</c:f>
              <c:numCache>
                <c:formatCode>#,##0.0</c:formatCode>
                <c:ptCount val="2"/>
                <c:pt idx="0" formatCode="General">
                  <c:v>11.9</c:v>
                </c:pt>
                <c:pt idx="1">
                  <c:v>4.5</c:v>
                </c:pt>
              </c:numCache>
            </c:numRef>
          </c:val>
          <c:extLst>
            <c:ext xmlns:c16="http://schemas.microsoft.com/office/drawing/2014/chart" uri="{C3380CC4-5D6E-409C-BE32-E72D297353CC}">
              <c16:uniqueId val="{00000006-046F-7148-AA02-A7BAE6755B41}"/>
            </c:ext>
          </c:extLst>
        </c:ser>
        <c:dLbls>
          <c:dLblPos val="outEnd"/>
          <c:showLegendKey val="0"/>
          <c:showVal val="1"/>
          <c:showCatName val="0"/>
          <c:showSerName val="0"/>
          <c:showPercent val="0"/>
          <c:showBubbleSize val="0"/>
        </c:dLbls>
        <c:gapWidth val="219"/>
        <c:overlap val="-27"/>
        <c:axId val="293778303"/>
        <c:axId val="294313023"/>
      </c:barChart>
      <c:catAx>
        <c:axId val="29377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4313023"/>
        <c:crosses val="autoZero"/>
        <c:auto val="1"/>
        <c:lblAlgn val="ctr"/>
        <c:lblOffset val="100"/>
        <c:noMultiLvlLbl val="0"/>
      </c:catAx>
      <c:valAx>
        <c:axId val="294313023"/>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377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u="none" strike="noStrike" kern="1200" spc="0" baseline="0">
                <a:solidFill>
                  <a:sysClr val="windowText" lastClr="000000">
                    <a:lumMod val="65000"/>
                    <a:lumOff val="35000"/>
                  </a:sysClr>
                </a:solidFill>
                <a:latin typeface="Calibri" panose="020F0502020204030204" pitchFamily="34" charset="0"/>
                <a:cs typeface="Calibri" panose="020F0502020204030204" pitchFamily="34" charset="0"/>
              </a:rPr>
              <a:t>Figure 3: The Collapse in Law Enforcement: The Percent of Offenses Cleared by Arrest (Robbery and Aggravated Assault)</a:t>
            </a:r>
          </a:p>
        </c:rich>
      </c:tx>
      <c:layout>
        <c:manualLayout>
          <c:xMode val="edge"/>
          <c:yMode val="edge"/>
          <c:x val="0.16816420603041982"/>
          <c:y val="1.605759831011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'Arrest Rate 2015 to 2022'!$C$14</c:f>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2022'!$C$15:$C$18</c:f>
              <c:numCache>
                <c:formatCode>General</c:formatCode>
                <c:ptCount val="4"/>
                <c:pt idx="0">
                  <c:v>29</c:v>
                </c:pt>
                <c:pt idx="1">
                  <c:v>30.9</c:v>
                </c:pt>
                <c:pt idx="2">
                  <c:v>52.5</c:v>
                </c:pt>
                <c:pt idx="3">
                  <c:v>54.6</c:v>
                </c:pt>
              </c:numCache>
            </c:numRef>
          </c:val>
          <c:extLst>
            <c:ext xmlns:c16="http://schemas.microsoft.com/office/drawing/2014/chart" uri="{C3380CC4-5D6E-409C-BE32-E72D297353CC}">
              <c16:uniqueId val="{00000000-4636-9A42-85F3-E10988CB0377}"/>
            </c:ext>
          </c:extLst>
        </c:ser>
        <c:ser>
          <c:idx val="1"/>
          <c:order val="1"/>
          <c:tx>
            <c:strRef>
              <c:f>'Arrest Rate 2015 to 2022'!$D$14</c:f>
              <c:strCache>
                <c:ptCount val="1"/>
                <c:pt idx="0">
                  <c:v>2016</c:v>
                </c:pt>
              </c:strCache>
            </c:strRef>
          </c:tx>
          <c:spPr>
            <a:solidFill>
              <a:schemeClr val="accent2"/>
            </a:solidFill>
            <a:ln>
              <a:noFill/>
            </a:ln>
            <a:effectLst/>
          </c:spPr>
          <c:invertIfNegative val="0"/>
          <c:dLbls>
            <c:dLbl>
              <c:idx val="0"/>
              <c:layout>
                <c:manualLayout>
                  <c:x val="0"/>
                  <c:y val="-2.40863974651753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36-9A42-85F3-E10988CB0377}"/>
                </c:ext>
              </c:extLst>
            </c:dLbl>
            <c:dLbl>
              <c:idx val="1"/>
              <c:layout>
                <c:manualLayout>
                  <c:x val="0"/>
                  <c:y val="-2.141013108015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36-9A42-85F3-E10988CB0377}"/>
                </c:ext>
              </c:extLst>
            </c:dLbl>
            <c:dLbl>
              <c:idx val="2"/>
              <c:layout>
                <c:manualLayout>
                  <c:x val="0"/>
                  <c:y val="-2.94389302352143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36-9A42-85F3-E10988CB037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2022'!$D$15:$D$18</c:f>
              <c:numCache>
                <c:formatCode>General</c:formatCode>
                <c:ptCount val="4"/>
                <c:pt idx="0">
                  <c:v>29.1</c:v>
                </c:pt>
                <c:pt idx="1">
                  <c:v>31.1</c:v>
                </c:pt>
                <c:pt idx="2">
                  <c:v>51.6</c:v>
                </c:pt>
                <c:pt idx="3">
                  <c:v>53</c:v>
                </c:pt>
              </c:numCache>
            </c:numRef>
          </c:val>
          <c:extLst>
            <c:ext xmlns:c16="http://schemas.microsoft.com/office/drawing/2014/chart" uri="{C3380CC4-5D6E-409C-BE32-E72D297353CC}">
              <c16:uniqueId val="{00000004-4636-9A42-85F3-E10988CB0377}"/>
            </c:ext>
          </c:extLst>
        </c:ser>
        <c:ser>
          <c:idx val="2"/>
          <c:order val="2"/>
          <c:tx>
            <c:strRef>
              <c:f>'Arrest Rate 2015 to 2022'!$E$14</c:f>
              <c:strCache>
                <c:ptCount val="1"/>
                <c:pt idx="0">
                  <c:v>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2022'!$E$15:$E$18</c:f>
              <c:numCache>
                <c:formatCode>General</c:formatCode>
                <c:ptCount val="4"/>
                <c:pt idx="0">
                  <c:v>29.1</c:v>
                </c:pt>
                <c:pt idx="1">
                  <c:v>31</c:v>
                </c:pt>
                <c:pt idx="2">
                  <c:v>51.4</c:v>
                </c:pt>
                <c:pt idx="3">
                  <c:v>52.1</c:v>
                </c:pt>
              </c:numCache>
            </c:numRef>
          </c:val>
          <c:extLst>
            <c:ext xmlns:c16="http://schemas.microsoft.com/office/drawing/2014/chart" uri="{C3380CC4-5D6E-409C-BE32-E72D297353CC}">
              <c16:uniqueId val="{00000005-4636-9A42-85F3-E10988CB0377}"/>
            </c:ext>
          </c:extLst>
        </c:ser>
        <c:ser>
          <c:idx val="3"/>
          <c:order val="3"/>
          <c:tx>
            <c:strRef>
              <c:f>'Arrest Rate 2015 to 2022'!$F$14</c:f>
              <c:strCache>
                <c:ptCount val="1"/>
                <c:pt idx="0">
                  <c:v>2018</c:v>
                </c:pt>
              </c:strCache>
            </c:strRef>
          </c:tx>
          <c:spPr>
            <a:solidFill>
              <a:schemeClr val="accent4"/>
            </a:solidFill>
            <a:ln>
              <a:noFill/>
            </a:ln>
            <a:effectLst/>
          </c:spPr>
          <c:invertIfNegative val="0"/>
          <c:dLbls>
            <c:dLbl>
              <c:idx val="0"/>
              <c:layout>
                <c:manualLayout>
                  <c:x val="-3.2295506557132027E-17"/>
                  <c:y val="-1.60575983101169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36-9A42-85F3-E10988CB0377}"/>
                </c:ext>
              </c:extLst>
            </c:dLbl>
            <c:dLbl>
              <c:idx val="1"/>
              <c:layout>
                <c:manualLayout>
                  <c:x val="-6.4591013114264055E-17"/>
                  <c:y val="-2.67626638501948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36-9A42-85F3-E10988CB0377}"/>
                </c:ext>
              </c:extLst>
            </c:dLbl>
            <c:dLbl>
              <c:idx val="2"/>
              <c:layout>
                <c:manualLayout>
                  <c:x val="0"/>
                  <c:y val="-3.74677293902727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636-9A42-85F3-E10988CB037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2022'!$F$15:$F$18</c:f>
              <c:numCache>
                <c:formatCode>General</c:formatCode>
                <c:ptCount val="4"/>
                <c:pt idx="0">
                  <c:v>29.7</c:v>
                </c:pt>
                <c:pt idx="1">
                  <c:v>30.6</c:v>
                </c:pt>
                <c:pt idx="2">
                  <c:v>50.6</c:v>
                </c:pt>
                <c:pt idx="3">
                  <c:v>49.9</c:v>
                </c:pt>
              </c:numCache>
            </c:numRef>
          </c:val>
          <c:extLst>
            <c:ext xmlns:c16="http://schemas.microsoft.com/office/drawing/2014/chart" uri="{C3380CC4-5D6E-409C-BE32-E72D297353CC}">
              <c16:uniqueId val="{00000009-4636-9A42-85F3-E10988CB0377}"/>
            </c:ext>
          </c:extLst>
        </c:ser>
        <c:ser>
          <c:idx val="4"/>
          <c:order val="4"/>
          <c:tx>
            <c:strRef>
              <c:f>'Arrest Rate 2015 to 2022'!$G$14</c:f>
              <c:strCache>
                <c:ptCount val="1"/>
                <c:pt idx="0">
                  <c:v>2019</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2022'!$G$15:$G$18</c:f>
              <c:numCache>
                <c:formatCode>#,##0.0</c:formatCode>
                <c:ptCount val="4"/>
                <c:pt idx="0">
                  <c:v>29.7</c:v>
                </c:pt>
                <c:pt idx="1">
                  <c:v>31</c:v>
                </c:pt>
                <c:pt idx="2">
                  <c:v>50.4</c:v>
                </c:pt>
                <c:pt idx="3">
                  <c:v>49</c:v>
                </c:pt>
              </c:numCache>
            </c:numRef>
          </c:val>
          <c:extLst>
            <c:ext xmlns:c16="http://schemas.microsoft.com/office/drawing/2014/chart" uri="{C3380CC4-5D6E-409C-BE32-E72D297353CC}">
              <c16:uniqueId val="{0000000A-4636-9A42-85F3-E10988CB0377}"/>
            </c:ext>
          </c:extLst>
        </c:ser>
        <c:ser>
          <c:idx val="5"/>
          <c:order val="5"/>
          <c:tx>
            <c:strRef>
              <c:f>'Arrest Rate 2015 to 2022'!$H$14</c:f>
              <c:strCache>
                <c:ptCount val="1"/>
                <c:pt idx="0">
                  <c:v>2020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2022'!$H$15:$H$18</c:f>
              <c:numCache>
                <c:formatCode>#,##0.0</c:formatCode>
                <c:ptCount val="4"/>
                <c:pt idx="0">
                  <c:v>27.8</c:v>
                </c:pt>
                <c:pt idx="1">
                  <c:v>23</c:v>
                </c:pt>
                <c:pt idx="2">
                  <c:v>44</c:v>
                </c:pt>
                <c:pt idx="3">
                  <c:v>34.299999999999997</c:v>
                </c:pt>
              </c:numCache>
            </c:numRef>
          </c:val>
          <c:extLst>
            <c:ext xmlns:c16="http://schemas.microsoft.com/office/drawing/2014/chart" uri="{C3380CC4-5D6E-409C-BE32-E72D297353CC}">
              <c16:uniqueId val="{0000000B-4636-9A42-85F3-E10988CB0377}"/>
            </c:ext>
          </c:extLst>
        </c:ser>
        <c:ser>
          <c:idx val="6"/>
          <c:order val="6"/>
          <c:tx>
            <c:strRef>
              <c:f>'Arrest Rate 2015 to 2022'!$I$14</c:f>
              <c:strCache>
                <c:ptCount val="1"/>
                <c:pt idx="0">
                  <c:v>2022</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'Arrest Rate 2015 to 2022'!$A$15:$B$18</c:f>
              <c:multiLvlStrCache>
                <c:ptCount val="4"/>
                <c:lvl>
                  <c:pt idx="0">
                    <c:v>Total Cities</c:v>
                  </c:pt>
                  <c:pt idx="1">
                    <c:v>Cities over 1 million</c:v>
                  </c:pt>
                  <c:pt idx="2">
                    <c:v>Total Cities</c:v>
                  </c:pt>
                  <c:pt idx="3">
                    <c:v>Cities over 1 million</c:v>
                  </c:pt>
                </c:lvl>
                <c:lvl>
                  <c:pt idx="0">
                    <c:v>Robbery</c:v>
                  </c:pt>
                  <c:pt idx="2">
                    <c:v>Aggravated
assault</c:v>
                  </c:pt>
                </c:lvl>
              </c:multiLvlStrCache>
            </c:multiLvlStrRef>
          </c:cat>
          <c:val>
            <c:numRef>
              <c:f>'Arrest Rate 2015 to 2022'!$I$15:$I$18</c:f>
              <c:numCache>
                <c:formatCode>#,##0.0</c:formatCode>
                <c:ptCount val="4"/>
                <c:pt idx="0">
                  <c:v>22.7</c:v>
                </c:pt>
                <c:pt idx="1">
                  <c:v>13.1</c:v>
                </c:pt>
                <c:pt idx="2">
                  <c:v>39.9</c:v>
                </c:pt>
                <c:pt idx="3">
                  <c:v>23.4</c:v>
                </c:pt>
              </c:numCache>
            </c:numRef>
          </c:val>
          <c:extLst>
            <c:ext xmlns:c16="http://schemas.microsoft.com/office/drawing/2014/chart" uri="{C3380CC4-5D6E-409C-BE32-E72D297353CC}">
              <c16:uniqueId val="{0000000C-4636-9A42-85F3-E10988CB0377}"/>
            </c:ext>
          </c:extLst>
        </c:ser>
        <c:dLbls>
          <c:dLblPos val="outEnd"/>
          <c:showLegendKey val="0"/>
          <c:showVal val="1"/>
          <c:showCatName val="0"/>
          <c:showSerName val="0"/>
          <c:showPercent val="0"/>
          <c:showBubbleSize val="0"/>
        </c:dLbls>
        <c:gapWidth val="219"/>
        <c:overlap val="-27"/>
        <c:axId val="2130933407"/>
        <c:axId val="2130935119"/>
      </c:barChart>
      <c:catAx>
        <c:axId val="213093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5119"/>
        <c:crosses val="autoZero"/>
        <c:auto val="1"/>
        <c:lblAlgn val="ctr"/>
        <c:lblOffset val="100"/>
        <c:noMultiLvlLbl val="0"/>
      </c:catAx>
      <c:valAx>
        <c:axId val="213093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130933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t>FBI Murder Rate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'The Change in Murder Rates'!$D$6</c:f>
              <c:strCache>
                <c:ptCount val="1"/>
                <c:pt idx="0">
                  <c:v>Murder Rate</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'The Change in Murder Rates'!$C$7:$C$12</c:f>
              <c:numCache>
                <c:formatCode>General</c:formatCode>
                <c:ptCount val="6"/>
                <c:pt idx="0">
                  <c:v>2018</c:v>
                </c:pt>
                <c:pt idx="1">
                  <c:v>2019</c:v>
                </c:pt>
                <c:pt idx="2">
                  <c:v>2020</c:v>
                </c:pt>
                <c:pt idx="3">
                  <c:v>2021</c:v>
                </c:pt>
                <c:pt idx="4">
                  <c:v>2022</c:v>
                </c:pt>
                <c:pt idx="5">
                  <c:v>2023</c:v>
                </c:pt>
              </c:numCache>
            </c:numRef>
          </c:cat>
          <c:val>
            <c:numRef>
              <c:f>'The Change in Murder Rates'!$D$7:$D$12</c:f>
              <c:numCache>
                <c:formatCode>General</c:formatCode>
                <c:ptCount val="6"/>
                <c:pt idx="0">
                  <c:v>5.18</c:v>
                </c:pt>
                <c:pt idx="1">
                  <c:v>5.16</c:v>
                </c:pt>
                <c:pt idx="2">
                  <c:v>6.8</c:v>
                </c:pt>
                <c:pt idx="3">
                  <c:v>6.79</c:v>
                </c:pt>
                <c:pt idx="4">
                  <c:v>6.35</c:v>
                </c:pt>
                <c:pt idx="5">
                  <c:v>5.51</c:v>
                </c:pt>
              </c:numCache>
            </c:numRef>
          </c:val>
          <c:smooth val="0"/>
          <c:extLst>
            <c:ext xmlns:c16="http://schemas.microsoft.com/office/drawing/2014/chart" uri="{C3380CC4-5D6E-409C-BE32-E72D297353CC}">
              <c16:uniqueId val="{00000000-CE69-9F4D-8262-9630D5D5208C}"/>
            </c:ext>
          </c:extLst>
        </c:ser>
        <c:dLbls>
          <c:showLegendKey val="0"/>
          <c:showVal val="0"/>
          <c:showCatName val="0"/>
          <c:showSerName val="0"/>
          <c:showPercent val="0"/>
          <c:showBubbleSize val="0"/>
        </c:dLbls>
        <c:smooth val="0"/>
        <c:axId val="720511120"/>
        <c:axId val="721389616"/>
      </c:lineChart>
      <c:catAx>
        <c:axId val="72051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21389616"/>
        <c:crosses val="autoZero"/>
        <c:auto val="1"/>
        <c:lblAlgn val="ctr"/>
        <c:lblOffset val="100"/>
        <c:noMultiLvlLbl val="0"/>
      </c:catAx>
      <c:valAx>
        <c:axId val="72138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20511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Figure 5: Percent of All Crimes (Reported and  Unreported) that Result in an Arrest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 all crime resulting in arrest'!$D$8</c:f>
              <c:strCache>
                <c:ptCount val="1"/>
                <c:pt idx="0">
                  <c:v>Violent Crime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all crime resulting in arrest'!$E$7:$F$7</c:f>
              <c:strCache>
                <c:ptCount val="2"/>
                <c:pt idx="0">
                  <c:v>All Cities</c:v>
                </c:pt>
                <c:pt idx="1">
                  <c:v>Cities with more than One Million People</c:v>
                </c:pt>
              </c:strCache>
            </c:strRef>
          </c:cat>
          <c:val>
            <c:numRef>
              <c:f>'% all crime resulting in arrest'!$E$8:$F$8</c:f>
              <c:numCache>
                <c:formatCode>0.0%</c:formatCode>
                <c:ptCount val="2"/>
                <c:pt idx="0">
                  <c:v>0.20300000000000001</c:v>
                </c:pt>
                <c:pt idx="1">
                  <c:v>8.4000000000000005E-2</c:v>
                </c:pt>
              </c:numCache>
            </c:numRef>
          </c:val>
          <c:extLst>
            <c:ext xmlns:c16="http://schemas.microsoft.com/office/drawing/2014/chart" uri="{C3380CC4-5D6E-409C-BE32-E72D297353CC}">
              <c16:uniqueId val="{00000000-2E39-DF40-A244-617DA1664545}"/>
            </c:ext>
          </c:extLst>
        </c:ser>
        <c:ser>
          <c:idx val="1"/>
          <c:order val="1"/>
          <c:tx>
            <c:strRef>
              <c:f>'% all crime resulting in arrest'!$D$9</c:f>
              <c:strCache>
                <c:ptCount val="1"/>
                <c:pt idx="0">
                  <c:v>Property Crime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all crime resulting in arrest'!$E$7:$F$7</c:f>
              <c:strCache>
                <c:ptCount val="2"/>
                <c:pt idx="0">
                  <c:v>All Cities</c:v>
                </c:pt>
                <c:pt idx="1">
                  <c:v>Cities with more than One Million People</c:v>
                </c:pt>
              </c:strCache>
            </c:strRef>
          </c:cat>
          <c:val>
            <c:numRef>
              <c:f>'% all crime resulting in arrest'!$E$9:$F$9</c:f>
              <c:numCache>
                <c:formatCode>0.0%</c:formatCode>
                <c:ptCount val="2"/>
                <c:pt idx="0">
                  <c:v>3.7999999999999999E-2</c:v>
                </c:pt>
                <c:pt idx="1">
                  <c:v>1.4E-2</c:v>
                </c:pt>
              </c:numCache>
            </c:numRef>
          </c:val>
          <c:extLst>
            <c:ext xmlns:c16="http://schemas.microsoft.com/office/drawing/2014/chart" uri="{C3380CC4-5D6E-409C-BE32-E72D297353CC}">
              <c16:uniqueId val="{00000001-2E39-DF40-A244-617DA1664545}"/>
            </c:ext>
          </c:extLst>
        </c:ser>
        <c:dLbls>
          <c:showLegendKey val="0"/>
          <c:showVal val="0"/>
          <c:showCatName val="0"/>
          <c:showSerName val="0"/>
          <c:showPercent val="0"/>
          <c:showBubbleSize val="0"/>
        </c:dLbls>
        <c:gapWidth val="219"/>
        <c:overlap val="-27"/>
        <c:axId val="978644000"/>
        <c:axId val="978392176"/>
      </c:barChart>
      <c:catAx>
        <c:axId val="97864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78392176"/>
        <c:crosses val="autoZero"/>
        <c:auto val="1"/>
        <c:lblAlgn val="ctr"/>
        <c:lblOffset val="100"/>
        <c:noMultiLvlLbl val="0"/>
      </c:catAx>
      <c:valAx>
        <c:axId val="9783921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97864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t>Percent of Americans Who Think</a:t>
            </a:r>
            <a:r>
              <a:rPr lang="en-US" sz="2000" b="1" baseline="0"/>
              <a:t> that Crime Is a Very Important Issue</a:t>
            </a:r>
          </a:p>
          <a:p>
            <a:pPr>
              <a:defRPr/>
            </a:pPr>
            <a:r>
              <a:rPr lang="en-US" sz="1200" b="0" baseline="0"/>
              <a:t>Economist/YouGov Poll March 24-26, 2024 US Adult Citizens</a:t>
            </a:r>
            <a:endParaRPr lang="en-US" sz="1200"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 who believe crime is Importan'!$E$10</c:f>
              <c:strCache>
                <c:ptCount val="1"/>
                <c:pt idx="0">
                  <c:v>Very Important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who believe crime is Importan'!$F$8:$X$9</c:f>
              <c:multiLvlStrCache>
                <c:ptCount val="19"/>
                <c:lvl>
                  <c:pt idx="0">
                    <c:v>Total</c:v>
                  </c:pt>
                  <c:pt idx="1">
                    <c:v>Men</c:v>
                  </c:pt>
                  <c:pt idx="2">
                    <c:v>Women</c:v>
                  </c:pt>
                  <c:pt idx="3">
                    <c:v>White </c:v>
                  </c:pt>
                  <c:pt idx="4">
                    <c:v>Black </c:v>
                  </c:pt>
                  <c:pt idx="5">
                    <c:v>Hispanic</c:v>
                  </c:pt>
                  <c:pt idx="6">
                    <c:v>18-29</c:v>
                  </c:pt>
                  <c:pt idx="7">
                    <c:v>30-44</c:v>
                  </c:pt>
                  <c:pt idx="8">
                    <c:v>45-64</c:v>
                  </c:pt>
                  <c:pt idx="9">
                    <c:v>65+</c:v>
                  </c:pt>
                  <c:pt idx="10">
                    <c:v>&lt;50K</c:v>
                  </c:pt>
                  <c:pt idx="11">
                    <c:v>50-100K</c:v>
                  </c:pt>
                  <c:pt idx="12">
                    <c:v>&gt;100K</c:v>
                  </c:pt>
                  <c:pt idx="13">
                    <c:v>Democrat</c:v>
                  </c:pt>
                  <c:pt idx="14">
                    <c:v>Independent</c:v>
                  </c:pt>
                  <c:pt idx="15">
                    <c:v>Republican</c:v>
                  </c:pt>
                  <c:pt idx="16">
                    <c:v>Liberal</c:v>
                  </c:pt>
                  <c:pt idx="17">
                    <c:v>Moderate</c:v>
                  </c:pt>
                  <c:pt idx="18">
                    <c:v>Conservative</c:v>
                  </c:pt>
                </c:lvl>
                <c:lvl>
                  <c:pt idx="0">
                    <c:v>Total</c:v>
                  </c:pt>
                  <c:pt idx="1">
                    <c:v>Sex</c:v>
                  </c:pt>
                  <c:pt idx="3">
                    <c:v>Race </c:v>
                  </c:pt>
                  <c:pt idx="6">
                    <c:v>Age</c:v>
                  </c:pt>
                  <c:pt idx="10">
                    <c:v>Income</c:v>
                  </c:pt>
                  <c:pt idx="13">
                    <c:v>Party ID with Leaners</c:v>
                  </c:pt>
                  <c:pt idx="16">
                    <c:v>Ideology</c:v>
                  </c:pt>
                </c:lvl>
              </c:multiLvlStrCache>
            </c:multiLvlStrRef>
          </c:cat>
          <c:val>
            <c:numRef>
              <c:f>'% who believe crime is Importan'!$F$10:$X$10</c:f>
              <c:numCache>
                <c:formatCode>0%</c:formatCode>
                <c:ptCount val="19"/>
                <c:pt idx="0">
                  <c:v>0.6</c:v>
                </c:pt>
                <c:pt idx="1">
                  <c:v>0.56999999999999995</c:v>
                </c:pt>
                <c:pt idx="2">
                  <c:v>0.63</c:v>
                </c:pt>
                <c:pt idx="3">
                  <c:v>0.59</c:v>
                </c:pt>
                <c:pt idx="4">
                  <c:v>0.68</c:v>
                </c:pt>
                <c:pt idx="5">
                  <c:v>0.61</c:v>
                </c:pt>
                <c:pt idx="6">
                  <c:v>0.41</c:v>
                </c:pt>
                <c:pt idx="7">
                  <c:v>0.56000000000000005</c:v>
                </c:pt>
                <c:pt idx="8">
                  <c:v>0.64</c:v>
                </c:pt>
                <c:pt idx="9">
                  <c:v>0.77</c:v>
                </c:pt>
                <c:pt idx="10">
                  <c:v>0.63</c:v>
                </c:pt>
                <c:pt idx="11">
                  <c:v>0.6</c:v>
                </c:pt>
                <c:pt idx="12">
                  <c:v>0.55000000000000004</c:v>
                </c:pt>
                <c:pt idx="13">
                  <c:v>0.45</c:v>
                </c:pt>
                <c:pt idx="14">
                  <c:v>0.56000000000000005</c:v>
                </c:pt>
                <c:pt idx="15">
                  <c:v>0.79</c:v>
                </c:pt>
                <c:pt idx="16">
                  <c:v>0.39</c:v>
                </c:pt>
                <c:pt idx="17">
                  <c:v>0.56000000000000005</c:v>
                </c:pt>
                <c:pt idx="18">
                  <c:v>0.8</c:v>
                </c:pt>
              </c:numCache>
            </c:numRef>
          </c:val>
          <c:extLst>
            <c:ext xmlns:c16="http://schemas.microsoft.com/office/drawing/2014/chart" uri="{C3380CC4-5D6E-409C-BE32-E72D297353CC}">
              <c16:uniqueId val="{00000000-3D20-D44D-8671-06613722DCC9}"/>
            </c:ext>
          </c:extLst>
        </c:ser>
        <c:dLbls>
          <c:showLegendKey val="0"/>
          <c:showVal val="0"/>
          <c:showCatName val="0"/>
          <c:showSerName val="0"/>
          <c:showPercent val="0"/>
          <c:showBubbleSize val="0"/>
        </c:dLbls>
        <c:gapWidth val="219"/>
        <c:overlap val="-27"/>
        <c:axId val="810234896"/>
        <c:axId val="810236608"/>
      </c:barChart>
      <c:catAx>
        <c:axId val="8102348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https://tinyurl.com/EconYouGov0324Poll</a:t>
                </a:r>
              </a:p>
            </c:rich>
          </c:tx>
          <c:layout>
            <c:manualLayout>
              <c:xMode val="edge"/>
              <c:yMode val="edge"/>
              <c:x val="0.34287276159199748"/>
              <c:y val="0.944574200952153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10236608"/>
        <c:crosses val="autoZero"/>
        <c:auto val="1"/>
        <c:lblAlgn val="ctr"/>
        <c:lblOffset val="100"/>
        <c:noMultiLvlLbl val="0"/>
      </c:catAx>
      <c:valAx>
        <c:axId val="810236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234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ysClr val="windowText" lastClr="000000">
                    <a:lumMod val="65000"/>
                    <a:lumOff val="35000"/>
                  </a:sysClr>
                </a:solidFill>
              </a:rPr>
              <a:t>Percent of Americans Who Think that Guns Are a Very Important Issue</a:t>
            </a:r>
          </a:p>
          <a:p>
            <a:pPr>
              <a:defRPr/>
            </a:pPr>
            <a:r>
              <a:rPr lang="en-US" sz="1000" b="0" i="0" u="none" strike="noStrike" kern="1200" spc="0" baseline="0">
                <a:solidFill>
                  <a:sysClr val="windowText" lastClr="000000">
                    <a:lumMod val="65000"/>
                    <a:lumOff val="35000"/>
                  </a:sysClr>
                </a:solidFill>
              </a:rPr>
              <a:t>Economist/YouGov Poll March 24-26, 2024 US Adult Citizens</a:t>
            </a:r>
          </a:p>
        </c:rich>
      </c:tx>
      <c:layout>
        <c:manualLayout>
          <c:xMode val="edge"/>
          <c:yMode val="edge"/>
          <c:x val="0.10363736692669777"/>
          <c:y val="4.5801522784711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 who believe crime is Importan'!$E$43</c:f>
              <c:strCache>
                <c:ptCount val="1"/>
                <c:pt idx="0">
                  <c:v>Very Important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who believe crime is Importan'!$F$41:$X$42</c:f>
              <c:multiLvlStrCache>
                <c:ptCount val="19"/>
                <c:lvl>
                  <c:pt idx="0">
                    <c:v>Total</c:v>
                  </c:pt>
                  <c:pt idx="1">
                    <c:v>Men</c:v>
                  </c:pt>
                  <c:pt idx="2">
                    <c:v>Women</c:v>
                  </c:pt>
                  <c:pt idx="3">
                    <c:v>White </c:v>
                  </c:pt>
                  <c:pt idx="4">
                    <c:v>Black </c:v>
                  </c:pt>
                  <c:pt idx="5">
                    <c:v>Hispanic</c:v>
                  </c:pt>
                  <c:pt idx="6">
                    <c:v>18-29</c:v>
                  </c:pt>
                  <c:pt idx="7">
                    <c:v>30-44</c:v>
                  </c:pt>
                  <c:pt idx="8">
                    <c:v>45-64</c:v>
                  </c:pt>
                  <c:pt idx="9">
                    <c:v>65+</c:v>
                  </c:pt>
                  <c:pt idx="10">
                    <c:v>&lt;50K</c:v>
                  </c:pt>
                  <c:pt idx="11">
                    <c:v>50-100K</c:v>
                  </c:pt>
                  <c:pt idx="12">
                    <c:v>&gt;100K</c:v>
                  </c:pt>
                  <c:pt idx="13">
                    <c:v>Democrat</c:v>
                  </c:pt>
                  <c:pt idx="14">
                    <c:v>Independent</c:v>
                  </c:pt>
                  <c:pt idx="15">
                    <c:v>Republican</c:v>
                  </c:pt>
                  <c:pt idx="16">
                    <c:v>Liberal</c:v>
                  </c:pt>
                  <c:pt idx="17">
                    <c:v>Moderate</c:v>
                  </c:pt>
                  <c:pt idx="18">
                    <c:v>Conservative</c:v>
                  </c:pt>
                </c:lvl>
                <c:lvl>
                  <c:pt idx="0">
                    <c:v>Total</c:v>
                  </c:pt>
                  <c:pt idx="1">
                    <c:v>Sex</c:v>
                  </c:pt>
                  <c:pt idx="3">
                    <c:v>Race </c:v>
                  </c:pt>
                  <c:pt idx="6">
                    <c:v>Age</c:v>
                  </c:pt>
                  <c:pt idx="10">
                    <c:v>Income</c:v>
                  </c:pt>
                  <c:pt idx="13">
                    <c:v>Party ID with Leaners</c:v>
                  </c:pt>
                  <c:pt idx="16">
                    <c:v>Ideology</c:v>
                  </c:pt>
                </c:lvl>
              </c:multiLvlStrCache>
            </c:multiLvlStrRef>
          </c:cat>
          <c:val>
            <c:numRef>
              <c:f>'% who believe crime is Importan'!$F$43:$X$43</c:f>
              <c:numCache>
                <c:formatCode>0%</c:formatCode>
                <c:ptCount val="19"/>
                <c:pt idx="0">
                  <c:v>0.56000000000000005</c:v>
                </c:pt>
                <c:pt idx="1">
                  <c:v>0.5</c:v>
                </c:pt>
                <c:pt idx="2">
                  <c:v>0.62</c:v>
                </c:pt>
                <c:pt idx="3">
                  <c:v>0.54</c:v>
                </c:pt>
                <c:pt idx="4">
                  <c:v>0.7</c:v>
                </c:pt>
                <c:pt idx="5">
                  <c:v>0.54</c:v>
                </c:pt>
                <c:pt idx="6">
                  <c:v>0.48</c:v>
                </c:pt>
                <c:pt idx="7">
                  <c:v>0.55000000000000004</c:v>
                </c:pt>
                <c:pt idx="8">
                  <c:v>0.59</c:v>
                </c:pt>
                <c:pt idx="9">
                  <c:v>0.61</c:v>
                </c:pt>
                <c:pt idx="10">
                  <c:v>0.57999999999999996</c:v>
                </c:pt>
                <c:pt idx="11">
                  <c:v>0.54</c:v>
                </c:pt>
                <c:pt idx="12">
                  <c:v>0.56999999999999995</c:v>
                </c:pt>
                <c:pt idx="13">
                  <c:v>0.66</c:v>
                </c:pt>
                <c:pt idx="14">
                  <c:v>0.46</c:v>
                </c:pt>
                <c:pt idx="15">
                  <c:v>0.5</c:v>
                </c:pt>
                <c:pt idx="16">
                  <c:v>0.65</c:v>
                </c:pt>
                <c:pt idx="17">
                  <c:v>0.52</c:v>
                </c:pt>
                <c:pt idx="18">
                  <c:v>0.52</c:v>
                </c:pt>
              </c:numCache>
            </c:numRef>
          </c:val>
          <c:extLst>
            <c:ext xmlns:c16="http://schemas.microsoft.com/office/drawing/2014/chart" uri="{C3380CC4-5D6E-409C-BE32-E72D297353CC}">
              <c16:uniqueId val="{00000000-B3C6-7F4E-8503-EB4EC2258D96}"/>
            </c:ext>
          </c:extLst>
        </c:ser>
        <c:ser>
          <c:idx val="1"/>
          <c:order val="1"/>
          <c:tx>
            <c:strRef>
              <c:f>'% who believe crime is Importan'!$E$44</c:f>
              <c:strCache>
                <c:ptCount val="1"/>
                <c:pt idx="0">
                  <c:v>Somewhat Important</c:v>
                </c:pt>
              </c:strCache>
            </c:strRef>
          </c:tx>
          <c:spPr>
            <a:solidFill>
              <a:schemeClr val="accent2"/>
            </a:solidFill>
            <a:ln>
              <a:noFill/>
            </a:ln>
            <a:effectLst/>
          </c:spPr>
          <c:invertIfNegative val="0"/>
          <c:dLbls>
            <c:dLbl>
              <c:idx val="0"/>
              <c:layout>
                <c:manualLayout>
                  <c:x val="1.063358143627868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C6-7F4E-8503-EB4EC2258D96}"/>
                </c:ext>
              </c:extLst>
            </c:dLbl>
            <c:dLbl>
              <c:idx val="1"/>
              <c:layout>
                <c:manualLayout>
                  <c:x val="1.3291976795348352E-2"/>
                  <c:y val="-6.249928359528386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C6-7F4E-8503-EB4EC2258D96}"/>
                </c:ext>
              </c:extLst>
            </c:dLbl>
            <c:dLbl>
              <c:idx val="2"/>
              <c:layout>
                <c:manualLayout>
                  <c:x val="7.975186077209012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C6-7F4E-8503-EB4EC2258D96}"/>
                </c:ext>
              </c:extLst>
            </c:dLbl>
            <c:dLbl>
              <c:idx val="3"/>
              <c:layout>
                <c:manualLayout>
                  <c:x val="1.3291976795348303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C6-7F4E-8503-EB4EC2258D96}"/>
                </c:ext>
              </c:extLst>
            </c:dLbl>
            <c:dLbl>
              <c:idx val="4"/>
              <c:layout>
                <c:manualLayout>
                  <c:x val="7.9751860772089619E-3"/>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C6-7F4E-8503-EB4EC2258D96}"/>
                </c:ext>
              </c:extLst>
            </c:dLbl>
            <c:dLbl>
              <c:idx val="5"/>
              <c:layout>
                <c:manualLayout>
                  <c:x val="1.3291976795348352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C6-7F4E-8503-EB4EC2258D96}"/>
                </c:ext>
              </c:extLst>
            </c:dLbl>
            <c:dLbl>
              <c:idx val="6"/>
              <c:layout>
                <c:manualLayout>
                  <c:x val="1.0633581436278633E-2"/>
                  <c:y val="1.36363648565107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C6-7F4E-8503-EB4EC2258D96}"/>
                </c:ext>
              </c:extLst>
            </c:dLbl>
            <c:dLbl>
              <c:idx val="7"/>
              <c:layout>
                <c:manualLayout>
                  <c:x val="1.3291976795348303E-2"/>
                  <c:y val="3.40909121412764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C6-7F4E-8503-EB4EC2258D96}"/>
                </c:ext>
              </c:extLst>
            </c:dLbl>
            <c:dLbl>
              <c:idx val="8"/>
              <c:layout>
                <c:manualLayout>
                  <c:x val="1.5950372154418024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C6-7F4E-8503-EB4EC2258D96}"/>
                </c:ext>
              </c:extLst>
            </c:dLbl>
            <c:dLbl>
              <c:idx val="9"/>
              <c:layout>
                <c:manualLayout>
                  <c:x val="1.3291976795348352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C6-7F4E-8503-EB4EC2258D96}"/>
                </c:ext>
              </c:extLst>
            </c:dLbl>
            <c:dLbl>
              <c:idx val="10"/>
              <c:layout>
                <c:manualLayout>
                  <c:x val="1.8608767513487692E-2"/>
                  <c:y val="6.8181824282554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C6-7F4E-8503-EB4EC2258D96}"/>
                </c:ext>
              </c:extLst>
            </c:dLbl>
            <c:dLbl>
              <c:idx val="11"/>
              <c:layout>
                <c:manualLayout>
                  <c:x val="1.0633581436278584E-2"/>
                  <c:y val="1.02272736423831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C6-7F4E-8503-EB4EC2258D96}"/>
                </c:ext>
              </c:extLst>
            </c:dLbl>
            <c:dLbl>
              <c:idx val="12"/>
              <c:layout>
                <c:manualLayout>
                  <c:x val="1.5950372154417924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C6-7F4E-8503-EB4EC2258D96}"/>
                </c:ext>
              </c:extLst>
            </c:dLbl>
            <c:dLbl>
              <c:idx val="13"/>
              <c:layout>
                <c:manualLayout>
                  <c:x val="1.5950372154418024E-2"/>
                  <c:y val="6.8181824282554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C6-7F4E-8503-EB4EC2258D96}"/>
                </c:ext>
              </c:extLst>
            </c:dLbl>
            <c:dLbl>
              <c:idx val="14"/>
              <c:layout>
                <c:manualLayout>
                  <c:x val="1.3291976795348255E-2"/>
                  <c:y val="6.8181824282554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C6-7F4E-8503-EB4EC2258D96}"/>
                </c:ext>
              </c:extLst>
            </c:dLbl>
            <c:dLbl>
              <c:idx val="15"/>
              <c:layout>
                <c:manualLayout>
                  <c:x val="1.3291976795348158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C6-7F4E-8503-EB4EC2258D96}"/>
                </c:ext>
              </c:extLst>
            </c:dLbl>
            <c:dLbl>
              <c:idx val="16"/>
              <c:layout>
                <c:manualLayout>
                  <c:x val="1.3291976795348255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C6-7F4E-8503-EB4EC2258D96}"/>
                </c:ext>
              </c:extLst>
            </c:dLbl>
            <c:dLbl>
              <c:idx val="17"/>
              <c:layout>
                <c:manualLayout>
                  <c:x val="1.5950372154418024E-2"/>
                  <c:y val="6.8181824282554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3C6-7F4E-8503-EB4EC2258D96}"/>
                </c:ext>
              </c:extLst>
            </c:dLbl>
            <c:dLbl>
              <c:idx val="18"/>
              <c:layout>
                <c:manualLayout>
                  <c:x val="1.5950372154418024E-2"/>
                  <c:y val="3.40909121412770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3C6-7F4E-8503-EB4EC2258D9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 who believe crime is Importan'!$F$41:$X$42</c:f>
              <c:multiLvlStrCache>
                <c:ptCount val="19"/>
                <c:lvl>
                  <c:pt idx="0">
                    <c:v>Total</c:v>
                  </c:pt>
                  <c:pt idx="1">
                    <c:v>Men</c:v>
                  </c:pt>
                  <c:pt idx="2">
                    <c:v>Women</c:v>
                  </c:pt>
                  <c:pt idx="3">
                    <c:v>White </c:v>
                  </c:pt>
                  <c:pt idx="4">
                    <c:v>Black </c:v>
                  </c:pt>
                  <c:pt idx="5">
                    <c:v>Hispanic</c:v>
                  </c:pt>
                  <c:pt idx="6">
                    <c:v>18-29</c:v>
                  </c:pt>
                  <c:pt idx="7">
                    <c:v>30-44</c:v>
                  </c:pt>
                  <c:pt idx="8">
                    <c:v>45-64</c:v>
                  </c:pt>
                  <c:pt idx="9">
                    <c:v>65+</c:v>
                  </c:pt>
                  <c:pt idx="10">
                    <c:v>&lt;50K</c:v>
                  </c:pt>
                  <c:pt idx="11">
                    <c:v>50-100K</c:v>
                  </c:pt>
                  <c:pt idx="12">
                    <c:v>&gt;100K</c:v>
                  </c:pt>
                  <c:pt idx="13">
                    <c:v>Democrat</c:v>
                  </c:pt>
                  <c:pt idx="14">
                    <c:v>Independent</c:v>
                  </c:pt>
                  <c:pt idx="15">
                    <c:v>Republican</c:v>
                  </c:pt>
                  <c:pt idx="16">
                    <c:v>Liberal</c:v>
                  </c:pt>
                  <c:pt idx="17">
                    <c:v>Moderate</c:v>
                  </c:pt>
                  <c:pt idx="18">
                    <c:v>Conservative</c:v>
                  </c:pt>
                </c:lvl>
                <c:lvl>
                  <c:pt idx="0">
                    <c:v>Total</c:v>
                  </c:pt>
                  <c:pt idx="1">
                    <c:v>Sex</c:v>
                  </c:pt>
                  <c:pt idx="3">
                    <c:v>Race </c:v>
                  </c:pt>
                  <c:pt idx="6">
                    <c:v>Age</c:v>
                  </c:pt>
                  <c:pt idx="10">
                    <c:v>Income</c:v>
                  </c:pt>
                  <c:pt idx="13">
                    <c:v>Party ID with Leaners</c:v>
                  </c:pt>
                  <c:pt idx="16">
                    <c:v>Ideology</c:v>
                  </c:pt>
                </c:lvl>
              </c:multiLvlStrCache>
            </c:multiLvlStrRef>
          </c:cat>
          <c:val>
            <c:numRef>
              <c:f>'% who believe crime is Importan'!$F$44:$X$44</c:f>
              <c:numCache>
                <c:formatCode>0%</c:formatCode>
                <c:ptCount val="19"/>
                <c:pt idx="0">
                  <c:v>0.25</c:v>
                </c:pt>
                <c:pt idx="1">
                  <c:v>0.26</c:v>
                </c:pt>
                <c:pt idx="2">
                  <c:v>0.24</c:v>
                </c:pt>
                <c:pt idx="3">
                  <c:v>0.25</c:v>
                </c:pt>
                <c:pt idx="4">
                  <c:v>0.18</c:v>
                </c:pt>
                <c:pt idx="5">
                  <c:v>0.18</c:v>
                </c:pt>
                <c:pt idx="6">
                  <c:v>0.27</c:v>
                </c:pt>
                <c:pt idx="7">
                  <c:v>0.26</c:v>
                </c:pt>
                <c:pt idx="8">
                  <c:v>0.25</c:v>
                </c:pt>
                <c:pt idx="9">
                  <c:v>0.22</c:v>
                </c:pt>
                <c:pt idx="10">
                  <c:v>0.22</c:v>
                </c:pt>
                <c:pt idx="11">
                  <c:v>0.28000000000000003</c:v>
                </c:pt>
                <c:pt idx="12">
                  <c:v>0.25</c:v>
                </c:pt>
                <c:pt idx="13">
                  <c:v>0.22</c:v>
                </c:pt>
                <c:pt idx="14">
                  <c:v>0.28000000000000003</c:v>
                </c:pt>
                <c:pt idx="15">
                  <c:v>0.27</c:v>
                </c:pt>
                <c:pt idx="16">
                  <c:v>0.24</c:v>
                </c:pt>
                <c:pt idx="17">
                  <c:v>0.28999999999999998</c:v>
                </c:pt>
                <c:pt idx="18">
                  <c:v>0.24</c:v>
                </c:pt>
              </c:numCache>
            </c:numRef>
          </c:val>
          <c:extLst>
            <c:ext xmlns:c16="http://schemas.microsoft.com/office/drawing/2014/chart" uri="{C3380CC4-5D6E-409C-BE32-E72D297353CC}">
              <c16:uniqueId val="{00000001-B3C6-7F4E-8503-EB4EC2258D96}"/>
            </c:ext>
          </c:extLst>
        </c:ser>
        <c:dLbls>
          <c:showLegendKey val="0"/>
          <c:showVal val="0"/>
          <c:showCatName val="0"/>
          <c:showSerName val="0"/>
          <c:showPercent val="0"/>
          <c:showBubbleSize val="0"/>
        </c:dLbls>
        <c:gapWidth val="219"/>
        <c:overlap val="-27"/>
        <c:axId val="1663719343"/>
        <c:axId val="1663896271"/>
      </c:barChart>
      <c:catAx>
        <c:axId val="16637193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kern="1200" baseline="0">
                    <a:solidFill>
                      <a:sysClr val="windowText" lastClr="000000">
                        <a:lumMod val="65000"/>
                        <a:lumOff val="35000"/>
                      </a:sysClr>
                    </a:solidFill>
                  </a:rPr>
                  <a:t>https://tinyurl.com/EconYouGov0324Poll</a:t>
                </a:r>
              </a:p>
            </c:rich>
          </c:tx>
          <c:layout>
            <c:manualLayout>
              <c:xMode val="edge"/>
              <c:yMode val="edge"/>
              <c:x val="0.33105306852639732"/>
              <c:y val="0.9112625120203237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63896271"/>
        <c:crosses val="autoZero"/>
        <c:auto val="1"/>
        <c:lblAlgn val="ctr"/>
        <c:lblOffset val="100"/>
        <c:noMultiLvlLbl val="0"/>
      </c:catAx>
      <c:valAx>
        <c:axId val="16638962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3719343"/>
        <c:crosses val="autoZero"/>
        <c:crossBetween val="between"/>
      </c:valAx>
      <c:spPr>
        <a:noFill/>
        <a:ln>
          <a:noFill/>
        </a:ln>
        <a:effectLst/>
      </c:spPr>
    </c:plotArea>
    <c:legend>
      <c:legendPos val="b"/>
      <c:layout>
        <c:manualLayout>
          <c:xMode val="edge"/>
          <c:yMode val="edge"/>
          <c:x val="0.18857560246937832"/>
          <c:y val="0.8334164097737049"/>
          <c:w val="0.62284862363853943"/>
          <c:h val="7.4980544656871123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cs typeface="Calibri" panose="020F0502020204030204" pitchFamily="34" charset="0"/>
              </a:rPr>
              <a:t>Figure 1: The Collapse in Law Enforcement: The Percent of Offenses Cleared</a:t>
            </a:r>
            <a:r>
              <a:rPr lang="en-US" sz="1800" b="1" baseline="0">
                <a:latin typeface="Calibri" panose="020F0502020204030204" pitchFamily="34" charset="0"/>
                <a:cs typeface="Calibri" panose="020F0502020204030204" pitchFamily="34" charset="0"/>
              </a:rPr>
              <a:t> by Arrest (Violent Crime)</a:t>
            </a:r>
            <a:endParaRPr lang="en-US" sz="1800" b="1">
              <a:latin typeface="Calibri" panose="020F0502020204030204" pitchFamily="34" charset="0"/>
              <a:cs typeface="Calibri" panose="020F050202020403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2022'!$C$4:$C$5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2022'!$C$2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0-1BBA-BF43-B601-C12BF1388F19}"/>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2022'!$D$4:$D$5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2022'!$D$2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1-1BBA-BF43-B601-C12BF1388F19}"/>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2022'!$E$4:$E$5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2022'!$E$2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2-1BBA-BF43-B601-C12BF1388F19}"/>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2022'!$F$4:$F$5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2022'!$F$2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3-1BBA-BF43-B601-C12BF1388F19}"/>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2022'!$G$4:$G$5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2022'!$G$2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4-1BBA-BF43-B601-C12BF1388F19}"/>
            </c:ext>
          </c:extLst>
        </c:ser>
        <c:ser>
          <c:idx val="5"/>
          <c:order val="5"/>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2022'!$H$4:$H$5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2022'!$H$2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5-1BBA-BF43-B601-C12BF1388F19}"/>
            </c:ext>
          </c:extLst>
        </c:ser>
        <c:ser>
          <c:idx val="6"/>
          <c:order val="6"/>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'[1]Arrest Rate 2015 to 2022'!$I$4:$I$5</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'[1]Arrest Rate 2015 to 2022'!$I$2</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'[1]Arrest Rate 2015 to 2022'!$A$4:$B$5</c15:sqref>
                        </c15:formulaRef>
                      </c:ext>
                    </c:extLst>
                    <c:multiLvlStrCache>
                      <c:ptCount val="2"/>
                      <c:lvl>
                        <c:pt idx="0">
                          <c:v>#REF!</c:v>
                        </c:pt>
                        <c:pt idx="1">
                          <c:v>#REF!</c:v>
                        </c:pt>
                      </c:lvl>
                      <c:lvl>
                        <c:pt idx="0">
                          <c:v>#REF!</c:v>
                        </c:pt>
                        <c:pt idx="1">
                          <c:v>#REF!</c:v>
                        </c:pt>
                      </c:lvl>
                    </c:multiLvlStrCache>
                  </c:multiLvlStrRef>
                </c15:cat>
              </c15:filteredCategoryTitle>
            </c:ext>
            <c:ext xmlns:c16="http://schemas.microsoft.com/office/drawing/2014/chart" uri="{C3380CC4-5D6E-409C-BE32-E72D297353CC}">
              <c16:uniqueId val="{00000006-1BBA-BF43-B601-C12BF1388F19}"/>
            </c:ext>
          </c:extLst>
        </c:ser>
        <c:dLbls>
          <c:showLegendKey val="0"/>
          <c:showVal val="0"/>
          <c:showCatName val="0"/>
          <c:showSerName val="0"/>
          <c:showPercent val="0"/>
          <c:showBubbleSize val="0"/>
        </c:dLbls>
        <c:gapWidth val="219"/>
        <c:overlap val="-27"/>
        <c:axId val="293778303"/>
        <c:axId val="294313023"/>
      </c:barChart>
      <c:catAx>
        <c:axId val="29377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4313023"/>
        <c:crosses val="autoZero"/>
        <c:auto val="1"/>
        <c:lblAlgn val="ctr"/>
        <c:lblOffset val="100"/>
        <c:noMultiLvlLbl val="0"/>
      </c:catAx>
      <c:valAx>
        <c:axId val="294313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crossAx val="29377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11</xdr:col>
      <xdr:colOff>335977</xdr:colOff>
      <xdr:row>0</xdr:row>
      <xdr:rowOff>0</xdr:rowOff>
    </xdr:from>
    <xdr:to>
      <xdr:col>20</xdr:col>
      <xdr:colOff>60475</xdr:colOff>
      <xdr:row>22</xdr:row>
      <xdr:rowOff>7527</xdr:rowOff>
    </xdr:to>
    <xdr:graphicFrame macro="">
      <xdr:nvGraphicFramePr>
        <xdr:cNvPr id="2" name="Chart 1">
          <a:extLst>
            <a:ext uri="{FF2B5EF4-FFF2-40B4-BE49-F238E27FC236}">
              <a16:creationId xmlns:a16="http://schemas.microsoft.com/office/drawing/2014/main" id="{2F0F49E8-D25D-E644-9D82-C457D4D3F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339743</xdr:colOff>
      <xdr:row>22</xdr:row>
      <xdr:rowOff>31851</xdr:rowOff>
    </xdr:from>
    <xdr:to>
      <xdr:col>20</xdr:col>
      <xdr:colOff>76201</xdr:colOff>
      <xdr:row>48</xdr:row>
      <xdr:rowOff>59267</xdr:rowOff>
    </xdr:to>
    <xdr:graphicFrame macro="">
      <xdr:nvGraphicFramePr>
        <xdr:cNvPr id="3" name="Chart 2">
          <a:extLst>
            <a:ext uri="{FF2B5EF4-FFF2-40B4-BE49-F238E27FC236}">
              <a16:creationId xmlns:a16="http://schemas.microsoft.com/office/drawing/2014/main" id="{BCDC6E96-D67D-484E-8932-5F29225CB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0</xdr:row>
      <xdr:rowOff>0</xdr:rowOff>
    </xdr:from>
    <xdr:to>
      <xdr:col>29</xdr:col>
      <xdr:colOff>554883</xdr:colOff>
      <xdr:row>22</xdr:row>
      <xdr:rowOff>7527</xdr:rowOff>
    </xdr:to>
    <xdr:graphicFrame macro="">
      <xdr:nvGraphicFramePr>
        <xdr:cNvPr id="4" name="Chart 3">
          <a:extLst>
            <a:ext uri="{FF2B5EF4-FFF2-40B4-BE49-F238E27FC236}">
              <a16:creationId xmlns:a16="http://schemas.microsoft.com/office/drawing/2014/main" id="{EA3B7B54-0B2C-2340-904B-B5CDA348F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821267</xdr:colOff>
      <xdr:row>22</xdr:row>
      <xdr:rowOff>35818</xdr:rowOff>
    </xdr:from>
    <xdr:to>
      <xdr:col>29</xdr:col>
      <xdr:colOff>567267</xdr:colOff>
      <xdr:row>48</xdr:row>
      <xdr:rowOff>76199</xdr:rowOff>
    </xdr:to>
    <xdr:graphicFrame macro="">
      <xdr:nvGraphicFramePr>
        <xdr:cNvPr id="5" name="Chart 4">
          <a:extLst>
            <a:ext uri="{FF2B5EF4-FFF2-40B4-BE49-F238E27FC236}">
              <a16:creationId xmlns:a16="http://schemas.microsoft.com/office/drawing/2014/main" id="{B27EAAD7-8A99-4F41-A37A-48916A4EC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158749</xdr:colOff>
      <xdr:row>3</xdr:row>
      <xdr:rowOff>38100</xdr:rowOff>
    </xdr:from>
    <xdr:to>
      <xdr:col>9</xdr:col>
      <xdr:colOff>625521</xdr:colOff>
      <xdr:row>20</xdr:row>
      <xdr:rowOff>132687</xdr:rowOff>
    </xdr:to>
    <xdr:graphicFrame macro="">
      <xdr:nvGraphicFramePr>
        <xdr:cNvPr id="2" name="Chart 1">
          <a:extLst>
            <a:ext uri="{FF2B5EF4-FFF2-40B4-BE49-F238E27FC236}">
              <a16:creationId xmlns:a16="http://schemas.microsoft.com/office/drawing/2014/main" id="{4D5E2EB9-A93B-8C50-C262-FAF199B01B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396875</xdr:colOff>
      <xdr:row>3</xdr:row>
      <xdr:rowOff>76200</xdr:rowOff>
    </xdr:from>
    <xdr:to>
      <xdr:col>8</xdr:col>
      <xdr:colOff>374650</xdr:colOff>
      <xdr:row>21</xdr:row>
      <xdr:rowOff>25400</xdr:rowOff>
    </xdr:to>
    <xdr:graphicFrame macro="">
      <xdr:nvGraphicFramePr>
        <xdr:cNvPr id="2" name="Chart 1">
          <a:extLst>
            <a:ext uri="{FF2B5EF4-FFF2-40B4-BE49-F238E27FC236}">
              <a16:creationId xmlns:a16="http://schemas.microsoft.com/office/drawing/2014/main" id="{D3E80B5C-C7F6-A01C-BFBE-F08EEB833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701674</xdr:colOff>
      <xdr:row>11</xdr:row>
      <xdr:rowOff>25400</xdr:rowOff>
    </xdr:from>
    <xdr:to>
      <xdr:col>23</xdr:col>
      <xdr:colOff>469900</xdr:colOff>
      <xdr:row>34</xdr:row>
      <xdr:rowOff>19050</xdr:rowOff>
    </xdr:to>
    <xdr:graphicFrame macro="">
      <xdr:nvGraphicFramePr>
        <xdr:cNvPr id="3" name="Chart 2">
          <a:extLst>
            <a:ext uri="{FF2B5EF4-FFF2-40B4-BE49-F238E27FC236}">
              <a16:creationId xmlns:a16="http://schemas.microsoft.com/office/drawing/2014/main" id="{0EEE421B-F519-CE99-6B97-5BE4BDA071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173567</xdr:colOff>
      <xdr:row>46</xdr:row>
      <xdr:rowOff>97367</xdr:rowOff>
    </xdr:from>
    <xdr:to>
      <xdr:col>21</xdr:col>
      <xdr:colOff>228600</xdr:colOff>
      <xdr:row>65</xdr:row>
      <xdr:rowOff>118534</xdr:rowOff>
    </xdr:to>
    <xdr:graphicFrame macro="">
      <xdr:nvGraphicFramePr>
        <xdr:cNvPr id="2" name="Chart 1">
          <a:extLst>
            <a:ext uri="{FF2B5EF4-FFF2-40B4-BE49-F238E27FC236}">
              <a16:creationId xmlns:a16="http://schemas.microsoft.com/office/drawing/2014/main" id="{D345488B-CB59-B62B-2A14-B1D60842E1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335977</xdr:colOff>
      <xdr:row>0</xdr:row>
      <xdr:rowOff>0</xdr:rowOff>
    </xdr:from>
    <xdr:to>
      <xdr:col>20</xdr:col>
      <xdr:colOff>60475</xdr:colOff>
      <xdr:row>22</xdr:row>
      <xdr:rowOff>7527</xdr:rowOff>
    </xdr:to>
    <xdr:graphicFrame macro="">
      <xdr:nvGraphicFramePr>
        <xdr:cNvPr id="2" name="Chart 1">
          <a:extLst>
            <a:ext uri="{FF2B5EF4-FFF2-40B4-BE49-F238E27FC236}">
              <a16:creationId xmlns:a16="http://schemas.microsoft.com/office/drawing/2014/main" id="{11767D12-2DE4-CA4C-B46B-8F1C87DFA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339743</xdr:colOff>
      <xdr:row>22</xdr:row>
      <xdr:rowOff>31851</xdr:rowOff>
    </xdr:from>
    <xdr:to>
      <xdr:col>20</xdr:col>
      <xdr:colOff>76201</xdr:colOff>
      <xdr:row>48</xdr:row>
      <xdr:rowOff>59267</xdr:rowOff>
    </xdr:to>
    <xdr:graphicFrame macro="">
      <xdr:nvGraphicFramePr>
        <xdr:cNvPr id="3" name="Chart 2">
          <a:extLst>
            <a:ext uri="{FF2B5EF4-FFF2-40B4-BE49-F238E27FC236}">
              <a16:creationId xmlns:a16="http://schemas.microsoft.com/office/drawing/2014/main" id="{71349406-BE9E-B649-9BD1-5CFB089D1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0</xdr:row>
      <xdr:rowOff>0</xdr:rowOff>
    </xdr:from>
    <xdr:to>
      <xdr:col>29</xdr:col>
      <xdr:colOff>554883</xdr:colOff>
      <xdr:row>22</xdr:row>
      <xdr:rowOff>7527</xdr:rowOff>
    </xdr:to>
    <xdr:graphicFrame macro="">
      <xdr:nvGraphicFramePr>
        <xdr:cNvPr id="4" name="Chart 3">
          <a:extLst>
            <a:ext uri="{FF2B5EF4-FFF2-40B4-BE49-F238E27FC236}">
              <a16:creationId xmlns:a16="http://schemas.microsoft.com/office/drawing/2014/main" id="{917222E1-290A-1E43-8D73-F149D9B25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821267</xdr:colOff>
      <xdr:row>22</xdr:row>
      <xdr:rowOff>35818</xdr:rowOff>
    </xdr:from>
    <xdr:to>
      <xdr:col>29</xdr:col>
      <xdr:colOff>567267</xdr:colOff>
      <xdr:row>48</xdr:row>
      <xdr:rowOff>76199</xdr:rowOff>
    </xdr:to>
    <xdr:graphicFrame macro="">
      <xdr:nvGraphicFramePr>
        <xdr:cNvPr id="5" name="Chart 4">
          <a:extLst>
            <a:ext uri="{FF2B5EF4-FFF2-40B4-BE49-F238E27FC236}">
              <a16:creationId xmlns:a16="http://schemas.microsoft.com/office/drawing/2014/main" id="{3AE4562F-6C94-5447-AF3F-E6EB86B0A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335977</xdr:colOff>
      <xdr:row>0</xdr:row>
      <xdr:rowOff>0</xdr:rowOff>
    </xdr:from>
    <xdr:to>
      <xdr:col>20</xdr:col>
      <xdr:colOff>60475</xdr:colOff>
      <xdr:row>22</xdr:row>
      <xdr:rowOff>7527</xdr:rowOff>
    </xdr:to>
    <xdr:graphicFrame macro="">
      <xdr:nvGraphicFramePr>
        <xdr:cNvPr id="2" name="Chart 1">
          <a:extLst>
            <a:ext uri="{FF2B5EF4-FFF2-40B4-BE49-F238E27FC236}">
              <a16:creationId xmlns:a16="http://schemas.microsoft.com/office/drawing/2014/main" id="{A2BF4EDA-68E9-8B4A-A2FE-BB705AC03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339743</xdr:colOff>
      <xdr:row>22</xdr:row>
      <xdr:rowOff>31851</xdr:rowOff>
    </xdr:from>
    <xdr:to>
      <xdr:col>20</xdr:col>
      <xdr:colOff>76201</xdr:colOff>
      <xdr:row>48</xdr:row>
      <xdr:rowOff>59267</xdr:rowOff>
    </xdr:to>
    <xdr:graphicFrame macro="">
      <xdr:nvGraphicFramePr>
        <xdr:cNvPr id="3" name="Chart 2">
          <a:extLst>
            <a:ext uri="{FF2B5EF4-FFF2-40B4-BE49-F238E27FC236}">
              <a16:creationId xmlns:a16="http://schemas.microsoft.com/office/drawing/2014/main" id="{4B4DDFED-691A-814E-B8A6-C5DEAFF8B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0</xdr:row>
      <xdr:rowOff>0</xdr:rowOff>
    </xdr:from>
    <xdr:to>
      <xdr:col>29</xdr:col>
      <xdr:colOff>554883</xdr:colOff>
      <xdr:row>22</xdr:row>
      <xdr:rowOff>7527</xdr:rowOff>
    </xdr:to>
    <xdr:graphicFrame macro="">
      <xdr:nvGraphicFramePr>
        <xdr:cNvPr id="4" name="Chart 3">
          <a:extLst>
            <a:ext uri="{FF2B5EF4-FFF2-40B4-BE49-F238E27FC236}">
              <a16:creationId xmlns:a16="http://schemas.microsoft.com/office/drawing/2014/main" id="{849766C8-E660-594A-9428-B6F5949F71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821267</xdr:colOff>
      <xdr:row>22</xdr:row>
      <xdr:rowOff>35818</xdr:rowOff>
    </xdr:from>
    <xdr:to>
      <xdr:col>29</xdr:col>
      <xdr:colOff>567267</xdr:colOff>
      <xdr:row>48</xdr:row>
      <xdr:rowOff>76199</xdr:rowOff>
    </xdr:to>
    <xdr:graphicFrame macro="">
      <xdr:nvGraphicFramePr>
        <xdr:cNvPr id="5" name="Chart 4">
          <a:extLst>
            <a:ext uri="{FF2B5EF4-FFF2-40B4-BE49-F238E27FC236}">
              <a16:creationId xmlns:a16="http://schemas.microsoft.com/office/drawing/2014/main" id="{FB71D9D8-D017-A145-A862-3126FB77E1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rest Rate 2015 to 202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hyperlink" Target="https://bjs.ojp.gov/document/cv22.pdf" TargetMode="External"/><Relationship Id="rId1" Type="http://schemas.openxmlformats.org/officeDocument/2006/relationships/hyperlink" Target="https://bjs.ojp.gov/content/pub/pdf/cv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D7F1-E85A-9846-974B-C76F56B766F8}">
  <dimension ref="A2:K24"/>
  <sheetViews>
    <sheetView tabSelected="1" zoomScale="150" zoomScaleNormal="150" workbookViewId="0">
      <selection activeCell="AG25" sqref="AG25"/>
    </sheetView>
  </sheetViews>
  <sheetFormatPr baseColWidth="10" defaultRowHeight="16" x14ac:dyDescent="0.2"/>
  <cols>
    <col min="2" max="6" width="16.83203125" customWidth="1"/>
    <col min="10" max="10" width="14" customWidth="1"/>
    <col min="11" max="11" width="20.1640625" customWidth="1"/>
  </cols>
  <sheetData>
    <row r="2" spans="1:11" x14ac:dyDescent="0.2">
      <c r="C2">
        <f>D2-1</f>
        <v>2015</v>
      </c>
      <c r="D2">
        <f>E2-1</f>
        <v>2016</v>
      </c>
      <c r="E2">
        <f>F2-1</f>
        <v>2017</v>
      </c>
      <c r="F2">
        <f>G2-1</f>
        <v>2018</v>
      </c>
      <c r="G2">
        <v>2019</v>
      </c>
      <c r="H2">
        <v>2020</v>
      </c>
      <c r="I2">
        <v>2022</v>
      </c>
      <c r="J2" t="s">
        <v>82</v>
      </c>
      <c r="K2" t="s">
        <v>83</v>
      </c>
    </row>
    <row r="3" spans="1:11" ht="29" x14ac:dyDescent="0.2">
      <c r="A3" s="1" t="s">
        <v>0</v>
      </c>
      <c r="B3" t="s">
        <v>7</v>
      </c>
      <c r="C3" s="61">
        <v>46</v>
      </c>
      <c r="D3" s="61">
        <v>43.7</v>
      </c>
      <c r="E3" s="61">
        <v>43.6</v>
      </c>
      <c r="F3" s="61">
        <v>43.5</v>
      </c>
      <c r="G3" s="64">
        <v>43.5</v>
      </c>
      <c r="H3" s="61">
        <v>39.5</v>
      </c>
      <c r="I3" s="64">
        <v>35.200000000000003</v>
      </c>
      <c r="J3" s="64">
        <f>AVERAGE(C3:G3)</f>
        <v>44.06</v>
      </c>
      <c r="K3" s="62">
        <f>1-(I3/J3)</f>
        <v>0.20108942351339076</v>
      </c>
    </row>
    <row r="4" spans="1:11" x14ac:dyDescent="0.2">
      <c r="B4" t="s">
        <v>8</v>
      </c>
      <c r="C4" s="61">
        <v>45.1</v>
      </c>
      <c r="D4" s="61">
        <v>44.4</v>
      </c>
      <c r="E4" s="61">
        <v>44</v>
      </c>
      <c r="F4" s="61">
        <v>42.4</v>
      </c>
      <c r="G4" s="63">
        <v>42.5</v>
      </c>
      <c r="H4" s="58">
        <v>30.9</v>
      </c>
      <c r="I4" s="63">
        <v>20.3</v>
      </c>
      <c r="J4" s="64">
        <f>AVERAGE(C4:G4)</f>
        <v>43.68</v>
      </c>
      <c r="K4" s="62">
        <f>1-(I4/J4)</f>
        <v>0.53525641025641024</v>
      </c>
    </row>
    <row r="5" spans="1:11" x14ac:dyDescent="0.2">
      <c r="C5" s="61">
        <f>D5-1</f>
        <v>2015</v>
      </c>
      <c r="D5" s="61">
        <f>E5-1</f>
        <v>2016</v>
      </c>
      <c r="E5" s="61">
        <f>F5-1</f>
        <v>2017</v>
      </c>
      <c r="F5" s="61">
        <f>G5-1</f>
        <v>2018</v>
      </c>
      <c r="G5" s="61">
        <v>2019</v>
      </c>
      <c r="H5" s="61">
        <v>2020</v>
      </c>
      <c r="I5" s="61">
        <v>2022</v>
      </c>
      <c r="J5" s="61"/>
      <c r="K5" s="62"/>
    </row>
    <row r="6" spans="1:11" ht="29" x14ac:dyDescent="0.2">
      <c r="A6" s="1" t="s">
        <v>6</v>
      </c>
      <c r="B6" t="s">
        <v>7</v>
      </c>
      <c r="C6" s="61">
        <v>19.5</v>
      </c>
      <c r="D6" s="61">
        <v>18.2</v>
      </c>
      <c r="E6" s="61">
        <v>17.399999999999999</v>
      </c>
      <c r="F6" s="61">
        <v>17.3</v>
      </c>
      <c r="G6" s="63">
        <v>17</v>
      </c>
      <c r="H6" s="63">
        <v>14.4</v>
      </c>
      <c r="I6" s="61">
        <v>11.9</v>
      </c>
      <c r="J6" s="64">
        <f>AVERAGE(C6:G6)</f>
        <v>17.880000000000003</v>
      </c>
      <c r="K6" s="62">
        <f>1-(I6/J6)</f>
        <v>0.33445190156599558</v>
      </c>
    </row>
    <row r="7" spans="1:11" x14ac:dyDescent="0.2">
      <c r="B7" t="s">
        <v>8</v>
      </c>
      <c r="C7" s="61">
        <v>13.9</v>
      </c>
      <c r="D7" s="61">
        <v>12.4</v>
      </c>
      <c r="E7" s="61">
        <v>11.8</v>
      </c>
      <c r="F7" s="61">
        <v>11.7</v>
      </c>
      <c r="G7" s="63">
        <v>11.6</v>
      </c>
      <c r="H7" s="58">
        <v>7.5</v>
      </c>
      <c r="I7" s="63">
        <v>4.5</v>
      </c>
      <c r="J7" s="64">
        <f>AVERAGE(C7:G7)</f>
        <v>12.28</v>
      </c>
      <c r="K7" s="62">
        <f>1-(I7/J7)</f>
        <v>0.63355048859934859</v>
      </c>
    </row>
    <row r="8" spans="1:11" x14ac:dyDescent="0.2">
      <c r="C8" s="61"/>
      <c r="D8" s="61"/>
      <c r="E8" s="61"/>
      <c r="F8" s="61"/>
      <c r="G8" s="63"/>
      <c r="H8" s="59"/>
      <c r="I8" s="63"/>
      <c r="J8" s="63"/>
      <c r="K8" s="62"/>
    </row>
    <row r="9" spans="1:11" x14ac:dyDescent="0.2">
      <c r="C9" s="61">
        <f>D9-1</f>
        <v>2015</v>
      </c>
      <c r="D9" s="61">
        <f>E9-1</f>
        <v>2016</v>
      </c>
      <c r="E9" s="61">
        <f>F9-1</f>
        <v>2017</v>
      </c>
      <c r="F9" s="61">
        <f>G9-1</f>
        <v>2018</v>
      </c>
      <c r="G9" s="61">
        <v>2019</v>
      </c>
      <c r="H9" s="61">
        <v>2020</v>
      </c>
      <c r="I9" s="61">
        <v>2022</v>
      </c>
      <c r="J9" s="61"/>
      <c r="K9" s="62"/>
    </row>
    <row r="10" spans="1:11" ht="43" x14ac:dyDescent="0.2">
      <c r="A10" s="2" t="s">
        <v>1</v>
      </c>
      <c r="B10" t="s">
        <v>7</v>
      </c>
      <c r="C10" s="61">
        <v>60.2</v>
      </c>
      <c r="D10" s="61">
        <v>57.1</v>
      </c>
      <c r="E10" s="61">
        <v>60.3</v>
      </c>
      <c r="F10" s="61">
        <v>61</v>
      </c>
      <c r="G10" s="63">
        <v>59.2</v>
      </c>
      <c r="H10" s="63">
        <v>52.3</v>
      </c>
      <c r="I10" s="63">
        <v>50.6</v>
      </c>
      <c r="J10" s="64">
        <f>AVERAGE(C10:G10)</f>
        <v>59.56</v>
      </c>
      <c r="K10" s="62">
        <f>1-(I10/J10)</f>
        <v>0.15043653458697115</v>
      </c>
    </row>
    <row r="11" spans="1:11" x14ac:dyDescent="0.2">
      <c r="B11" t="s">
        <v>8</v>
      </c>
      <c r="C11" s="61">
        <v>66.5</v>
      </c>
      <c r="D11" s="61">
        <v>60.2</v>
      </c>
      <c r="E11" s="61">
        <v>69.099999999999994</v>
      </c>
      <c r="F11" s="61">
        <v>62.4</v>
      </c>
      <c r="G11" s="63">
        <v>67.3</v>
      </c>
      <c r="H11" s="60">
        <v>48.9</v>
      </c>
      <c r="I11" s="63">
        <v>40.6</v>
      </c>
      <c r="J11" s="64">
        <f>AVERAGE(C11:G11)</f>
        <v>65.099999999999994</v>
      </c>
      <c r="K11" s="62">
        <f>1-(I11/J11)</f>
        <v>0.37634408602150526</v>
      </c>
    </row>
    <row r="12" spans="1:11" x14ac:dyDescent="0.2">
      <c r="A12" s="2" t="s">
        <v>3</v>
      </c>
      <c r="B12" t="s">
        <v>7</v>
      </c>
      <c r="C12" s="61">
        <v>36.200000000000003</v>
      </c>
      <c r="D12" s="61">
        <v>34.700000000000003</v>
      </c>
      <c r="E12" s="61">
        <v>33</v>
      </c>
      <c r="F12" s="61">
        <v>31.5</v>
      </c>
      <c r="G12" s="63">
        <v>30.8</v>
      </c>
      <c r="H12" s="60">
        <v>28.5</v>
      </c>
      <c r="I12" s="63">
        <v>24.1</v>
      </c>
      <c r="J12" s="64">
        <f>AVERAGE(C12:G12)</f>
        <v>33.24</v>
      </c>
      <c r="K12" s="62">
        <f>1-(I12/J12)</f>
        <v>0.27496991576413954</v>
      </c>
    </row>
    <row r="13" spans="1:11" x14ac:dyDescent="0.2">
      <c r="B13" t="s">
        <v>8</v>
      </c>
      <c r="C13" s="61">
        <v>40.799999999999997</v>
      </c>
      <c r="D13" s="61">
        <v>37.6</v>
      </c>
      <c r="E13" s="61">
        <v>33.6</v>
      </c>
      <c r="F13" s="61">
        <v>29.9</v>
      </c>
      <c r="G13" s="63">
        <v>33.799999999999997</v>
      </c>
      <c r="H13" s="60">
        <v>25</v>
      </c>
      <c r="I13" s="63">
        <v>17.399999999999999</v>
      </c>
      <c r="J13" s="64">
        <f>AVERAGE(C13:G13)</f>
        <v>35.14</v>
      </c>
      <c r="K13" s="62">
        <f>1-(I13/J13)</f>
        <v>0.50483779169038145</v>
      </c>
    </row>
    <row r="14" spans="1:11" x14ac:dyDescent="0.2">
      <c r="C14" s="61">
        <f>D14-1</f>
        <v>2015</v>
      </c>
      <c r="D14" s="61">
        <f>E14-1</f>
        <v>2016</v>
      </c>
      <c r="E14" s="61">
        <f>F14-1</f>
        <v>2017</v>
      </c>
      <c r="F14" s="61">
        <f>G14-1</f>
        <v>2018</v>
      </c>
      <c r="G14" s="61">
        <v>2019</v>
      </c>
      <c r="H14" s="61">
        <v>2020</v>
      </c>
      <c r="I14" s="61">
        <v>2022</v>
      </c>
      <c r="J14" s="64"/>
      <c r="K14" s="62"/>
    </row>
    <row r="15" spans="1:11" x14ac:dyDescent="0.2">
      <c r="A15" s="3" t="s">
        <v>4</v>
      </c>
      <c r="B15" t="s">
        <v>7</v>
      </c>
      <c r="C15" s="61">
        <v>29</v>
      </c>
      <c r="D15" s="61">
        <v>29.1</v>
      </c>
      <c r="E15" s="61">
        <v>29.1</v>
      </c>
      <c r="F15" s="61">
        <v>29.7</v>
      </c>
      <c r="G15" s="63">
        <v>29.7</v>
      </c>
      <c r="H15" s="60">
        <v>27.8</v>
      </c>
      <c r="I15" s="63">
        <v>22.7</v>
      </c>
      <c r="J15" s="64">
        <f>AVERAGE(C15:G15)</f>
        <v>29.32</v>
      </c>
      <c r="K15" s="62">
        <f>1-(I15/J15)</f>
        <v>0.22578444747612558</v>
      </c>
    </row>
    <row r="16" spans="1:11" x14ac:dyDescent="0.2">
      <c r="B16" t="s">
        <v>8</v>
      </c>
      <c r="C16" s="61">
        <v>30.9</v>
      </c>
      <c r="D16" s="61">
        <v>31.1</v>
      </c>
      <c r="E16" s="61">
        <v>31</v>
      </c>
      <c r="F16" s="61">
        <v>30.6</v>
      </c>
      <c r="G16" s="63">
        <v>31</v>
      </c>
      <c r="H16" s="60">
        <v>23</v>
      </c>
      <c r="I16" s="63">
        <v>13.1</v>
      </c>
      <c r="J16" s="64">
        <f>AVERAGE(C16:G16)</f>
        <v>30.919999999999998</v>
      </c>
      <c r="K16" s="62">
        <f>1-(I16/J16)</f>
        <v>0.57632600258732203</v>
      </c>
    </row>
    <row r="17" spans="1:11" ht="29" x14ac:dyDescent="0.2">
      <c r="A17" s="2" t="s">
        <v>5</v>
      </c>
      <c r="B17" t="s">
        <v>7</v>
      </c>
      <c r="C17" s="61">
        <v>52.5</v>
      </c>
      <c r="D17" s="61">
        <v>51.6</v>
      </c>
      <c r="E17" s="61">
        <v>51.4</v>
      </c>
      <c r="F17" s="61">
        <v>50.6</v>
      </c>
      <c r="G17" s="63">
        <v>50.4</v>
      </c>
      <c r="H17" s="60">
        <v>44</v>
      </c>
      <c r="I17" s="63">
        <v>39.9</v>
      </c>
      <c r="J17" s="64">
        <f>AVERAGE(C17:G17)</f>
        <v>51.3</v>
      </c>
      <c r="K17" s="62">
        <f>1-(I17/J17)</f>
        <v>0.22222222222222221</v>
      </c>
    </row>
    <row r="18" spans="1:11" x14ac:dyDescent="0.2">
      <c r="B18" t="s">
        <v>8</v>
      </c>
      <c r="C18" s="61">
        <v>54.6</v>
      </c>
      <c r="D18" s="61">
        <v>53</v>
      </c>
      <c r="E18" s="61">
        <v>52.1</v>
      </c>
      <c r="F18" s="61">
        <v>49.9</v>
      </c>
      <c r="G18" s="63">
        <v>49</v>
      </c>
      <c r="H18" s="60">
        <v>34.299999999999997</v>
      </c>
      <c r="I18" s="63">
        <v>23.4</v>
      </c>
      <c r="J18" s="64">
        <f>AVERAGE(C18:G18)</f>
        <v>51.720000000000006</v>
      </c>
      <c r="K18" s="62">
        <f>1-(I18/J18)</f>
        <v>0.5475638051044085</v>
      </c>
    </row>
    <row r="21" spans="1:11" x14ac:dyDescent="0.2">
      <c r="B21" t="s">
        <v>72</v>
      </c>
    </row>
    <row r="22" spans="1:11" x14ac:dyDescent="0.2">
      <c r="B22" t="s">
        <v>75</v>
      </c>
    </row>
    <row r="23" spans="1:11" x14ac:dyDescent="0.2">
      <c r="B23" t="s">
        <v>74</v>
      </c>
    </row>
    <row r="24" spans="1:11" x14ac:dyDescent="0.2">
      <c r="B24" t="s">
        <v>73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D53BF-E4A8-994D-98DF-ECF486A2B2E0}">
  <dimension ref="C6:D14"/>
  <sheetViews>
    <sheetView zoomScale="201" zoomScaleNormal="200" workbookViewId="0">
      <selection activeCell="I43" sqref="I43"/>
    </sheetView>
  </sheetViews>
  <sheetFormatPr baseColWidth="10" defaultRowHeight="16" x14ac:dyDescent="0.2"/>
  <sheetData>
    <row r="6" spans="3:4" x14ac:dyDescent="0.2">
      <c r="D6" t="s">
        <v>85</v>
      </c>
    </row>
    <row r="7" spans="3:4" x14ac:dyDescent="0.2">
      <c r="C7">
        <f t="shared" ref="C7:C10" si="0">C8-1</f>
        <v>2018</v>
      </c>
      <c r="D7">
        <v>5.18</v>
      </c>
    </row>
    <row r="8" spans="3:4" x14ac:dyDescent="0.2">
      <c r="C8">
        <f t="shared" si="0"/>
        <v>2019</v>
      </c>
      <c r="D8">
        <v>5.16</v>
      </c>
    </row>
    <row r="9" spans="3:4" x14ac:dyDescent="0.2">
      <c r="C9">
        <f t="shared" si="0"/>
        <v>2020</v>
      </c>
      <c r="D9">
        <v>6.8</v>
      </c>
    </row>
    <row r="10" spans="3:4" x14ac:dyDescent="0.2">
      <c r="C10">
        <f t="shared" si="0"/>
        <v>2021</v>
      </c>
      <c r="D10">
        <v>6.79</v>
      </c>
    </row>
    <row r="11" spans="3:4" x14ac:dyDescent="0.2">
      <c r="C11">
        <f>C12-1</f>
        <v>2022</v>
      </c>
      <c r="D11">
        <v>6.35</v>
      </c>
    </row>
    <row r="12" spans="3:4" x14ac:dyDescent="0.2">
      <c r="C12">
        <v>2023</v>
      </c>
      <c r="D12">
        <v>5.51</v>
      </c>
    </row>
    <row r="14" spans="3:4" x14ac:dyDescent="0.2">
      <c r="D14" s="265">
        <f>(D12/D8)-1</f>
        <v>6.7829457364340984E-2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8E62-30B0-D349-A658-0BC776A31C38}">
  <dimension ref="B2:F9"/>
  <sheetViews>
    <sheetView zoomScale="200" zoomScaleNormal="200" workbookViewId="0">
      <selection activeCell="J44" sqref="J44"/>
    </sheetView>
  </sheetViews>
  <sheetFormatPr baseColWidth="10" defaultRowHeight="16" x14ac:dyDescent="0.2"/>
  <cols>
    <col min="4" max="4" width="12.5" customWidth="1"/>
  </cols>
  <sheetData>
    <row r="2" spans="2:6" x14ac:dyDescent="0.2">
      <c r="B2" t="s">
        <v>157</v>
      </c>
    </row>
    <row r="7" spans="2:6" x14ac:dyDescent="0.2">
      <c r="E7" t="s">
        <v>88</v>
      </c>
      <c r="F7" t="s">
        <v>89</v>
      </c>
    </row>
    <row r="8" spans="2:6" x14ac:dyDescent="0.2">
      <c r="D8" t="s">
        <v>86</v>
      </c>
      <c r="E8" s="66">
        <v>0.20300000000000001</v>
      </c>
      <c r="F8" s="66">
        <v>8.4000000000000005E-2</v>
      </c>
    </row>
    <row r="9" spans="2:6" x14ac:dyDescent="0.2">
      <c r="D9" t="s">
        <v>87</v>
      </c>
      <c r="E9" s="66">
        <v>3.7999999999999999E-2</v>
      </c>
      <c r="F9" s="66">
        <v>1.4E-2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6A74D-24AF-4E47-95AF-8AFCCEC35690}">
  <dimension ref="D8:X44"/>
  <sheetViews>
    <sheetView topLeftCell="O47" zoomScale="300" zoomScaleNormal="300" workbookViewId="0">
      <selection activeCell="Y51" sqref="Y50:Y51"/>
    </sheetView>
  </sheetViews>
  <sheetFormatPr baseColWidth="10" defaultRowHeight="16" x14ac:dyDescent="0.2"/>
  <cols>
    <col min="6" max="6" width="18.33203125" customWidth="1"/>
  </cols>
  <sheetData>
    <row r="8" spans="5:24" x14ac:dyDescent="0.2">
      <c r="F8" t="s">
        <v>71</v>
      </c>
      <c r="G8" s="264" t="s">
        <v>45</v>
      </c>
      <c r="H8" s="264"/>
      <c r="I8" s="264" t="s">
        <v>46</v>
      </c>
      <c r="J8" s="264"/>
      <c r="K8" s="264"/>
      <c r="L8" s="264" t="s">
        <v>56</v>
      </c>
      <c r="M8" s="264"/>
      <c r="N8" s="264"/>
      <c r="O8" s="264"/>
      <c r="P8" s="264" t="s">
        <v>57</v>
      </c>
      <c r="Q8" s="264"/>
      <c r="R8" s="264"/>
      <c r="S8" s="264" t="s">
        <v>58</v>
      </c>
      <c r="T8" s="264"/>
      <c r="U8" s="264"/>
      <c r="V8" s="264" t="s">
        <v>67</v>
      </c>
      <c r="W8" s="264"/>
      <c r="X8" s="264"/>
    </row>
    <row r="9" spans="5:24" x14ac:dyDescent="0.2">
      <c r="F9" t="s">
        <v>71</v>
      </c>
      <c r="G9" t="s">
        <v>47</v>
      </c>
      <c r="H9" t="s">
        <v>48</v>
      </c>
      <c r="I9" t="s">
        <v>62</v>
      </c>
      <c r="J9" t="s">
        <v>63</v>
      </c>
      <c r="K9" t="s">
        <v>64</v>
      </c>
      <c r="L9" t="s">
        <v>49</v>
      </c>
      <c r="M9" t="s">
        <v>50</v>
      </c>
      <c r="N9" t="s">
        <v>51</v>
      </c>
      <c r="O9" t="s">
        <v>52</v>
      </c>
      <c r="P9" t="s">
        <v>53</v>
      </c>
      <c r="Q9" t="s">
        <v>54</v>
      </c>
      <c r="R9" t="s">
        <v>55</v>
      </c>
      <c r="S9" t="s">
        <v>65</v>
      </c>
      <c r="T9" t="s">
        <v>59</v>
      </c>
      <c r="U9" t="s">
        <v>66</v>
      </c>
      <c r="V9" t="s">
        <v>68</v>
      </c>
      <c r="W9" t="s">
        <v>69</v>
      </c>
      <c r="X9" t="s">
        <v>70</v>
      </c>
    </row>
    <row r="10" spans="5:24" x14ac:dyDescent="0.2">
      <c r="E10" t="s">
        <v>60</v>
      </c>
      <c r="F10" s="56">
        <v>0.6</v>
      </c>
      <c r="G10" s="56">
        <v>0.56999999999999995</v>
      </c>
      <c r="H10" s="56">
        <v>0.63</v>
      </c>
      <c r="I10" s="56">
        <v>0.59</v>
      </c>
      <c r="J10" s="56">
        <v>0.68</v>
      </c>
      <c r="K10" s="56">
        <v>0.61</v>
      </c>
      <c r="L10" s="56">
        <v>0.41</v>
      </c>
      <c r="M10" s="56">
        <v>0.56000000000000005</v>
      </c>
      <c r="N10" s="56">
        <v>0.64</v>
      </c>
      <c r="O10" s="56">
        <v>0.77</v>
      </c>
      <c r="P10" s="56">
        <v>0.63</v>
      </c>
      <c r="Q10" s="56">
        <v>0.6</v>
      </c>
      <c r="R10" s="56">
        <v>0.55000000000000004</v>
      </c>
      <c r="S10" s="56">
        <v>0.45</v>
      </c>
      <c r="T10" s="56">
        <v>0.56000000000000005</v>
      </c>
      <c r="U10" s="56">
        <v>0.79</v>
      </c>
      <c r="V10" s="56">
        <v>0.39</v>
      </c>
      <c r="W10" s="56">
        <v>0.56000000000000005</v>
      </c>
      <c r="X10" s="56">
        <v>0.8</v>
      </c>
    </row>
    <row r="11" spans="5:24" x14ac:dyDescent="0.2">
      <c r="E11" t="s">
        <v>61</v>
      </c>
      <c r="F11" s="56">
        <v>0.28999999999999998</v>
      </c>
      <c r="G11" s="56">
        <v>0.31</v>
      </c>
      <c r="H11" s="56">
        <v>0.28000000000000003</v>
      </c>
      <c r="I11" s="56">
        <v>0.3</v>
      </c>
      <c r="J11" s="56">
        <v>0.28000000000000003</v>
      </c>
      <c r="K11" s="56">
        <v>0.26</v>
      </c>
      <c r="L11" s="56">
        <v>0.38</v>
      </c>
      <c r="M11" s="56">
        <v>0.33</v>
      </c>
      <c r="N11" s="56">
        <v>0.28000000000000003</v>
      </c>
      <c r="O11" s="56">
        <v>0.18</v>
      </c>
      <c r="P11" s="56">
        <v>0.26</v>
      </c>
      <c r="Q11" s="56">
        <v>0.32</v>
      </c>
      <c r="R11" s="56">
        <v>0.31</v>
      </c>
      <c r="S11" s="56">
        <v>0.38</v>
      </c>
      <c r="T11" s="56">
        <v>0.28999999999999998</v>
      </c>
      <c r="U11" s="56">
        <v>0.19</v>
      </c>
      <c r="V11" s="56">
        <v>0.38</v>
      </c>
      <c r="W11" s="56">
        <v>0.38</v>
      </c>
      <c r="X11" s="56">
        <v>0.17</v>
      </c>
    </row>
    <row r="40" spans="4:24" x14ac:dyDescent="0.2">
      <c r="D40" t="s">
        <v>84</v>
      </c>
    </row>
    <row r="41" spans="4:24" x14ac:dyDescent="0.2">
      <c r="F41" t="s">
        <v>71</v>
      </c>
      <c r="G41" s="264" t="s">
        <v>45</v>
      </c>
      <c r="H41" s="264"/>
      <c r="I41" s="264" t="s">
        <v>46</v>
      </c>
      <c r="J41" s="264"/>
      <c r="K41" s="264"/>
      <c r="L41" s="264" t="s">
        <v>56</v>
      </c>
      <c r="M41" s="264"/>
      <c r="N41" s="264"/>
      <c r="O41" s="264"/>
      <c r="P41" s="264" t="s">
        <v>57</v>
      </c>
      <c r="Q41" s="264"/>
      <c r="R41" s="264"/>
      <c r="S41" s="264" t="s">
        <v>58</v>
      </c>
      <c r="T41" s="264"/>
      <c r="U41" s="264"/>
      <c r="V41" s="264" t="s">
        <v>67</v>
      </c>
      <c r="W41" s="264"/>
      <c r="X41" s="264"/>
    </row>
    <row r="42" spans="4:24" x14ac:dyDescent="0.2">
      <c r="F42" t="s">
        <v>71</v>
      </c>
      <c r="G42" t="s">
        <v>47</v>
      </c>
      <c r="H42" t="s">
        <v>48</v>
      </c>
      <c r="I42" t="s">
        <v>62</v>
      </c>
      <c r="J42" t="s">
        <v>63</v>
      </c>
      <c r="K42" t="s">
        <v>64</v>
      </c>
      <c r="L42" t="s">
        <v>49</v>
      </c>
      <c r="M42" t="s">
        <v>50</v>
      </c>
      <c r="N42" t="s">
        <v>51</v>
      </c>
      <c r="O42" t="s">
        <v>52</v>
      </c>
      <c r="P42" t="s">
        <v>53</v>
      </c>
      <c r="Q42" t="s">
        <v>54</v>
      </c>
      <c r="R42" t="s">
        <v>55</v>
      </c>
      <c r="S42" t="s">
        <v>65</v>
      </c>
      <c r="T42" t="s">
        <v>59</v>
      </c>
      <c r="U42" t="s">
        <v>66</v>
      </c>
      <c r="V42" t="s">
        <v>68</v>
      </c>
      <c r="W42" t="s">
        <v>69</v>
      </c>
      <c r="X42" t="s">
        <v>70</v>
      </c>
    </row>
    <row r="43" spans="4:24" x14ac:dyDescent="0.2">
      <c r="E43" t="s">
        <v>60</v>
      </c>
      <c r="F43" s="56">
        <v>0.56000000000000005</v>
      </c>
      <c r="G43" s="56">
        <v>0.5</v>
      </c>
      <c r="H43" s="56">
        <v>0.62</v>
      </c>
      <c r="I43" s="56">
        <v>0.54</v>
      </c>
      <c r="J43" s="56">
        <v>0.7</v>
      </c>
      <c r="K43" s="56">
        <v>0.54</v>
      </c>
      <c r="L43" s="56">
        <v>0.48</v>
      </c>
      <c r="M43" s="56">
        <v>0.55000000000000004</v>
      </c>
      <c r="N43" s="56">
        <v>0.59</v>
      </c>
      <c r="O43" s="56">
        <v>0.61</v>
      </c>
      <c r="P43" s="56">
        <v>0.57999999999999996</v>
      </c>
      <c r="Q43" s="56">
        <v>0.54</v>
      </c>
      <c r="R43" s="56">
        <v>0.56999999999999995</v>
      </c>
      <c r="S43" s="56">
        <v>0.66</v>
      </c>
      <c r="T43" s="56">
        <v>0.46</v>
      </c>
      <c r="U43" s="56">
        <v>0.5</v>
      </c>
      <c r="V43" s="56">
        <v>0.65</v>
      </c>
      <c r="W43" s="56">
        <v>0.52</v>
      </c>
      <c r="X43" s="56">
        <v>0.52</v>
      </c>
    </row>
    <row r="44" spans="4:24" x14ac:dyDescent="0.2">
      <c r="E44" t="s">
        <v>61</v>
      </c>
      <c r="F44" s="56">
        <v>0.25</v>
      </c>
      <c r="G44" s="56">
        <v>0.26</v>
      </c>
      <c r="H44" s="56">
        <v>0.24</v>
      </c>
      <c r="I44" s="56">
        <v>0.25</v>
      </c>
      <c r="J44" s="56">
        <v>0.18</v>
      </c>
      <c r="K44" s="56">
        <v>0.18</v>
      </c>
      <c r="L44" s="56">
        <v>0.27</v>
      </c>
      <c r="M44" s="56">
        <v>0.26</v>
      </c>
      <c r="N44" s="56">
        <v>0.25</v>
      </c>
      <c r="O44" s="56">
        <v>0.22</v>
      </c>
      <c r="P44" s="56">
        <v>0.22</v>
      </c>
      <c r="Q44" s="56">
        <v>0.28000000000000003</v>
      </c>
      <c r="R44" s="56">
        <v>0.25</v>
      </c>
      <c r="S44" s="56">
        <v>0.22</v>
      </c>
      <c r="T44" s="56">
        <v>0.28000000000000003</v>
      </c>
      <c r="U44" s="56">
        <v>0.27</v>
      </c>
      <c r="V44" s="56">
        <v>0.24</v>
      </c>
      <c r="W44" s="56">
        <v>0.28999999999999998</v>
      </c>
      <c r="X44" s="56">
        <v>0.24</v>
      </c>
    </row>
  </sheetData>
  <mergeCells count="12">
    <mergeCell ref="V8:X8"/>
    <mergeCell ref="G8:H8"/>
    <mergeCell ref="I8:K8"/>
    <mergeCell ref="L8:O8"/>
    <mergeCell ref="P8:R8"/>
    <mergeCell ref="S8:U8"/>
    <mergeCell ref="V41:X41"/>
    <mergeCell ref="G41:H41"/>
    <mergeCell ref="I41:K41"/>
    <mergeCell ref="L41:O41"/>
    <mergeCell ref="P41:R41"/>
    <mergeCell ref="S41:U4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B7BCA-95E9-1B43-81DB-A8F103DB9B82}">
  <dimension ref="A1:K32"/>
  <sheetViews>
    <sheetView zoomScaleNormal="100" workbookViewId="0">
      <selection activeCell="E84" sqref="E84"/>
    </sheetView>
  </sheetViews>
  <sheetFormatPr baseColWidth="10" defaultRowHeight="16" x14ac:dyDescent="0.2"/>
  <cols>
    <col min="2" max="6" width="16.83203125" customWidth="1"/>
    <col min="10" max="10" width="14" customWidth="1"/>
    <col min="11" max="11" width="20.1640625" customWidth="1"/>
  </cols>
  <sheetData>
    <row r="1" spans="1:11" x14ac:dyDescent="0.2">
      <c r="A1" t="s">
        <v>156</v>
      </c>
    </row>
    <row r="2" spans="1:11" x14ac:dyDescent="0.2">
      <c r="C2">
        <f>D2-1</f>
        <v>2015</v>
      </c>
      <c r="D2">
        <f>E2-1</f>
        <v>2016</v>
      </c>
      <c r="E2">
        <f>F2-1</f>
        <v>2017</v>
      </c>
      <c r="F2">
        <f>G2-1</f>
        <v>2018</v>
      </c>
      <c r="G2">
        <v>2019</v>
      </c>
      <c r="H2">
        <v>2020</v>
      </c>
      <c r="I2">
        <v>2022</v>
      </c>
      <c r="J2" t="s">
        <v>82</v>
      </c>
      <c r="K2" t="s">
        <v>83</v>
      </c>
    </row>
    <row r="3" spans="1:11" ht="29" x14ac:dyDescent="0.2">
      <c r="A3" s="1" t="s">
        <v>0</v>
      </c>
      <c r="B3" t="s">
        <v>155</v>
      </c>
      <c r="C3" s="164">
        <v>46</v>
      </c>
      <c r="D3" s="164">
        <v>45.6</v>
      </c>
      <c r="E3" s="125">
        <v>45.6</v>
      </c>
      <c r="F3" s="125">
        <v>45.5</v>
      </c>
      <c r="G3" s="4">
        <v>45.5</v>
      </c>
      <c r="H3" s="5">
        <v>41.7</v>
      </c>
      <c r="I3" s="4">
        <v>36.700000000000003</v>
      </c>
      <c r="J3" s="64">
        <f>AVERAGE(C3:G3)</f>
        <v>45.64</v>
      </c>
      <c r="K3" s="62">
        <f>1-(I3/J3)</f>
        <v>0.19588080631025406</v>
      </c>
    </row>
    <row r="4" spans="1:11" x14ac:dyDescent="0.2">
      <c r="B4" t="s">
        <v>7</v>
      </c>
      <c r="C4" s="61">
        <v>46</v>
      </c>
      <c r="D4" s="61">
        <v>43.7</v>
      </c>
      <c r="E4" s="61">
        <v>43.6</v>
      </c>
      <c r="F4" s="61">
        <v>43.5</v>
      </c>
      <c r="G4" s="64">
        <v>43.5</v>
      </c>
      <c r="H4" s="61">
        <v>39.5</v>
      </c>
      <c r="I4" s="64">
        <v>35.200000000000003</v>
      </c>
      <c r="J4" s="64">
        <f>AVERAGE(C4:G4)</f>
        <v>44.06</v>
      </c>
      <c r="K4" s="62">
        <f>1-(I4/J4)</f>
        <v>0.20108942351339076</v>
      </c>
    </row>
    <row r="5" spans="1:11" x14ac:dyDescent="0.2">
      <c r="B5" t="s">
        <v>8</v>
      </c>
      <c r="C5" s="61">
        <v>45.1</v>
      </c>
      <c r="D5" s="61">
        <v>44.4</v>
      </c>
      <c r="E5" s="61">
        <v>44</v>
      </c>
      <c r="F5" s="61">
        <v>42.4</v>
      </c>
      <c r="G5" s="63">
        <v>42.5</v>
      </c>
      <c r="H5" s="58">
        <v>30.9</v>
      </c>
      <c r="I5" s="63">
        <v>20.3</v>
      </c>
      <c r="J5" s="64">
        <f>AVERAGE(C5:G5)</f>
        <v>43.68</v>
      </c>
      <c r="K5" s="62">
        <f>1-(I5/J5)</f>
        <v>0.53525641025641024</v>
      </c>
    </row>
    <row r="6" spans="1:11" ht="29" x14ac:dyDescent="0.2">
      <c r="A6" s="1" t="s">
        <v>6</v>
      </c>
      <c r="C6" s="61">
        <f>D6-1</f>
        <v>2015</v>
      </c>
      <c r="D6" s="61">
        <f>E6-1</f>
        <v>2016</v>
      </c>
      <c r="E6" s="61">
        <f>F6-1</f>
        <v>2017</v>
      </c>
      <c r="F6" s="61">
        <f>G6-1</f>
        <v>2018</v>
      </c>
      <c r="G6" s="61">
        <v>2019</v>
      </c>
      <c r="H6" s="61">
        <v>2020</v>
      </c>
      <c r="I6" s="61">
        <v>2022</v>
      </c>
      <c r="J6" s="61"/>
      <c r="K6" s="62"/>
    </row>
    <row r="7" spans="1:11" x14ac:dyDescent="0.2">
      <c r="B7" t="s">
        <v>155</v>
      </c>
      <c r="C7" s="164">
        <v>19.399999999999999</v>
      </c>
      <c r="D7" s="164">
        <v>18.3</v>
      </c>
      <c r="E7" s="125">
        <v>17.600000000000001</v>
      </c>
      <c r="F7" s="125">
        <v>17.600000000000001</v>
      </c>
      <c r="G7" s="4">
        <v>17.2</v>
      </c>
      <c r="H7" s="5">
        <v>14.6</v>
      </c>
      <c r="I7" s="4">
        <v>12.1</v>
      </c>
      <c r="J7" s="64">
        <f>AVERAGE(C7:G7)</f>
        <v>18.020000000000003</v>
      </c>
      <c r="K7" s="62">
        <f>1-(I7/J7)</f>
        <v>0.32852386237513886</v>
      </c>
    </row>
    <row r="8" spans="1:11" x14ac:dyDescent="0.2">
      <c r="B8" t="s">
        <v>7</v>
      </c>
      <c r="C8" s="61">
        <v>19.5</v>
      </c>
      <c r="D8" s="61">
        <v>18.2</v>
      </c>
      <c r="E8" s="61">
        <v>17.399999999999999</v>
      </c>
      <c r="F8" s="61">
        <v>17.3</v>
      </c>
      <c r="G8" s="63">
        <v>17</v>
      </c>
      <c r="H8" s="63">
        <v>14.4</v>
      </c>
      <c r="I8" s="61">
        <v>11.9</v>
      </c>
      <c r="J8" s="64">
        <f>AVERAGE(C8:G8)</f>
        <v>17.880000000000003</v>
      </c>
      <c r="K8" s="62">
        <f>1-(I8/J8)</f>
        <v>0.33445190156599558</v>
      </c>
    </row>
    <row r="9" spans="1:11" x14ac:dyDescent="0.2">
      <c r="B9" t="s">
        <v>8</v>
      </c>
      <c r="C9" s="61">
        <v>13.9</v>
      </c>
      <c r="D9" s="61">
        <v>12.4</v>
      </c>
      <c r="E9" s="61">
        <v>11.8</v>
      </c>
      <c r="F9" s="61">
        <v>11.7</v>
      </c>
      <c r="G9" s="63">
        <v>11.6</v>
      </c>
      <c r="H9" s="58">
        <v>7.5</v>
      </c>
      <c r="I9" s="63">
        <v>4.5</v>
      </c>
      <c r="J9" s="64">
        <f>AVERAGE(C9:G9)</f>
        <v>12.28</v>
      </c>
      <c r="K9" s="62">
        <f>1-(I9/J9)</f>
        <v>0.63355048859934859</v>
      </c>
    </row>
    <row r="10" spans="1:11" x14ac:dyDescent="0.2">
      <c r="C10" s="61"/>
      <c r="D10" s="61"/>
      <c r="E10" s="61"/>
      <c r="F10" s="61"/>
      <c r="G10" s="63"/>
      <c r="H10" s="59"/>
      <c r="I10" s="63"/>
      <c r="J10" s="63"/>
      <c r="K10" s="62"/>
    </row>
    <row r="11" spans="1:11" x14ac:dyDescent="0.2">
      <c r="A11" s="2"/>
      <c r="C11" s="61">
        <f>D11-1</f>
        <v>2015</v>
      </c>
      <c r="D11" s="61">
        <f>E11-1</f>
        <v>2016</v>
      </c>
      <c r="E11" s="61">
        <f>F11-1</f>
        <v>2017</v>
      </c>
      <c r="F11" s="61">
        <f>G11-1</f>
        <v>2018</v>
      </c>
      <c r="G11" s="61">
        <v>2019</v>
      </c>
      <c r="H11" s="61">
        <v>2020</v>
      </c>
      <c r="I11" s="61">
        <v>2022</v>
      </c>
      <c r="J11" s="61"/>
      <c r="K11" s="62"/>
    </row>
    <row r="12" spans="1:11" ht="43" x14ac:dyDescent="0.2">
      <c r="A12" s="2" t="s">
        <v>1</v>
      </c>
      <c r="B12" t="s">
        <v>155</v>
      </c>
      <c r="C12" s="164">
        <v>61.5</v>
      </c>
      <c r="D12" s="164">
        <v>59.4</v>
      </c>
      <c r="E12" s="125">
        <v>61.6</v>
      </c>
      <c r="F12" s="125">
        <v>62.3</v>
      </c>
      <c r="G12" s="4">
        <v>61.4</v>
      </c>
      <c r="H12" s="5">
        <v>54.4</v>
      </c>
      <c r="I12" s="4">
        <v>52.3</v>
      </c>
      <c r="J12" s="64">
        <f>AVERAGE(C12:G12)</f>
        <v>61.239999999999995</v>
      </c>
      <c r="K12" s="62">
        <f>1-(I12/J12)</f>
        <v>0.14598301763553234</v>
      </c>
    </row>
    <row r="13" spans="1:11" ht="85" x14ac:dyDescent="0.2">
      <c r="A13" s="65" t="s">
        <v>1</v>
      </c>
      <c r="B13" t="s">
        <v>7</v>
      </c>
      <c r="C13" s="61">
        <v>60.2</v>
      </c>
      <c r="D13" s="61">
        <v>57.1</v>
      </c>
      <c r="E13" s="61">
        <v>60.3</v>
      </c>
      <c r="F13" s="61">
        <v>61</v>
      </c>
      <c r="G13" s="63">
        <v>59.2</v>
      </c>
      <c r="H13" s="63">
        <v>52.3</v>
      </c>
      <c r="I13" s="63">
        <v>50.6</v>
      </c>
      <c r="J13" s="64">
        <f>AVERAGE(C13:G13)</f>
        <v>59.56</v>
      </c>
      <c r="K13" s="62">
        <f>1-(I13/J13)</f>
        <v>0.15043653458697115</v>
      </c>
    </row>
    <row r="14" spans="1:11" x14ac:dyDescent="0.2">
      <c r="B14" t="s">
        <v>8</v>
      </c>
      <c r="C14" s="61">
        <v>66.5</v>
      </c>
      <c r="D14" s="61">
        <v>60.2</v>
      </c>
      <c r="E14" s="61">
        <v>69.099999999999994</v>
      </c>
      <c r="F14" s="61">
        <v>62.4</v>
      </c>
      <c r="G14" s="63">
        <v>67.3</v>
      </c>
      <c r="H14" s="60">
        <v>48.9</v>
      </c>
      <c r="I14" s="63">
        <v>40.6</v>
      </c>
      <c r="J14" s="64">
        <f>AVERAGE(C14:G14)</f>
        <v>65.099999999999994</v>
      </c>
      <c r="K14" s="62">
        <f>1-(I14/J14)</f>
        <v>0.37634408602150526</v>
      </c>
    </row>
    <row r="15" spans="1:11" x14ac:dyDescent="0.2">
      <c r="A15" s="2" t="s">
        <v>3</v>
      </c>
      <c r="C15" s="61"/>
      <c r="D15" s="61"/>
      <c r="E15" s="61"/>
      <c r="F15" s="61"/>
      <c r="G15" s="61"/>
      <c r="H15" s="61"/>
      <c r="I15" s="61"/>
      <c r="J15" s="64"/>
      <c r="K15" s="62"/>
    </row>
    <row r="16" spans="1:11" x14ac:dyDescent="0.2">
      <c r="B16" t="s">
        <v>155</v>
      </c>
      <c r="C16" s="164">
        <v>37.799999999999997</v>
      </c>
      <c r="D16" s="164">
        <v>36.5</v>
      </c>
      <c r="E16" s="125">
        <v>34.5</v>
      </c>
      <c r="F16" s="125">
        <v>33.4</v>
      </c>
      <c r="G16" s="4">
        <v>32.9</v>
      </c>
      <c r="H16" s="5">
        <v>30.6</v>
      </c>
      <c r="I16" s="4">
        <v>26.1</v>
      </c>
      <c r="J16" s="64">
        <f>AVERAGE(C16:G16)</f>
        <v>35.019999999999996</v>
      </c>
      <c r="K16" s="62">
        <f>1-(I16/J16)</f>
        <v>0.25471159337521398</v>
      </c>
    </row>
    <row r="17" spans="1:11" x14ac:dyDescent="0.2">
      <c r="B17" t="s">
        <v>7</v>
      </c>
      <c r="C17" s="61">
        <v>36.200000000000003</v>
      </c>
      <c r="D17" s="61">
        <v>34.700000000000003</v>
      </c>
      <c r="E17" s="61">
        <v>33</v>
      </c>
      <c r="F17" s="61">
        <v>31.5</v>
      </c>
      <c r="G17" s="63">
        <v>30.8</v>
      </c>
      <c r="H17" s="60">
        <v>28.5</v>
      </c>
      <c r="I17" s="63">
        <v>24.1</v>
      </c>
      <c r="J17" s="64">
        <f>AVERAGE(C17:G17)</f>
        <v>33.24</v>
      </c>
      <c r="K17" s="62">
        <f>1-(I17/J17)</f>
        <v>0.27496991576413954</v>
      </c>
    </row>
    <row r="18" spans="1:11" x14ac:dyDescent="0.2">
      <c r="B18" t="s">
        <v>8</v>
      </c>
      <c r="C18" s="61">
        <v>40.799999999999997</v>
      </c>
      <c r="D18" s="61">
        <v>37.6</v>
      </c>
      <c r="E18" s="61">
        <v>33.6</v>
      </c>
      <c r="F18" s="61">
        <v>29.9</v>
      </c>
      <c r="G18" s="63">
        <v>33.799999999999997</v>
      </c>
      <c r="H18" s="60">
        <v>25</v>
      </c>
      <c r="I18" s="63">
        <v>17.399999999999999</v>
      </c>
      <c r="J18" s="64">
        <f>AVERAGE(C18:G18)</f>
        <v>35.14</v>
      </c>
      <c r="K18" s="62">
        <f>1-(I18/J18)</f>
        <v>0.50483779169038145</v>
      </c>
    </row>
    <row r="19" spans="1:11" x14ac:dyDescent="0.2">
      <c r="A19" s="3" t="s">
        <v>4</v>
      </c>
      <c r="C19" s="61">
        <f>D19-1</f>
        <v>2015</v>
      </c>
      <c r="D19" s="61">
        <f>E19-1</f>
        <v>2016</v>
      </c>
      <c r="E19" s="61">
        <f>F19-1</f>
        <v>2017</v>
      </c>
      <c r="F19" s="61">
        <f>G19-1</f>
        <v>2018</v>
      </c>
      <c r="G19" s="61">
        <v>2019</v>
      </c>
      <c r="H19" s="61">
        <v>2020</v>
      </c>
      <c r="I19" s="61">
        <v>2022</v>
      </c>
      <c r="J19" s="64"/>
      <c r="K19" s="62"/>
    </row>
    <row r="20" spans="1:11" x14ac:dyDescent="0.2">
      <c r="B20" t="s">
        <v>155</v>
      </c>
      <c r="C20" s="164">
        <v>29.3</v>
      </c>
      <c r="D20" s="164">
        <v>29.6</v>
      </c>
      <c r="E20" s="125">
        <v>29.7</v>
      </c>
      <c r="F20" s="125">
        <v>30.4</v>
      </c>
      <c r="G20" s="4">
        <v>30.5</v>
      </c>
      <c r="H20" s="5">
        <v>28.8</v>
      </c>
      <c r="I20" s="4">
        <v>23.2</v>
      </c>
      <c r="J20" s="64">
        <f>AVERAGE(C20:G20)</f>
        <v>29.9</v>
      </c>
      <c r="K20" s="62">
        <f>1-(I20/J20)</f>
        <v>0.22408026755852839</v>
      </c>
    </row>
    <row r="21" spans="1:11" x14ac:dyDescent="0.2">
      <c r="A21" t="s">
        <v>4</v>
      </c>
      <c r="B21" t="s">
        <v>7</v>
      </c>
      <c r="C21" s="61">
        <v>29</v>
      </c>
      <c r="D21" s="61">
        <v>29.1</v>
      </c>
      <c r="E21" s="61">
        <v>29.1</v>
      </c>
      <c r="F21" s="61">
        <v>29.7</v>
      </c>
      <c r="G21" s="63">
        <v>29.7</v>
      </c>
      <c r="H21" s="60">
        <v>27.8</v>
      </c>
      <c r="I21" s="63">
        <v>22.7</v>
      </c>
      <c r="J21" s="64">
        <f>AVERAGE(C21:G21)</f>
        <v>29.32</v>
      </c>
      <c r="K21" s="62">
        <f>1-(I21/J21)</f>
        <v>0.22578444747612558</v>
      </c>
    </row>
    <row r="22" spans="1:11" x14ac:dyDescent="0.2">
      <c r="B22" t="s">
        <v>8</v>
      </c>
      <c r="C22" s="61">
        <v>30.9</v>
      </c>
      <c r="D22" s="61">
        <v>31.1</v>
      </c>
      <c r="E22" s="61">
        <v>31</v>
      </c>
      <c r="F22" s="61">
        <v>30.6</v>
      </c>
      <c r="G22" s="63">
        <v>31</v>
      </c>
      <c r="H22" s="60">
        <v>23</v>
      </c>
      <c r="I22" s="63">
        <v>13.1</v>
      </c>
      <c r="J22" s="64">
        <f>AVERAGE(C22:G22)</f>
        <v>30.919999999999998</v>
      </c>
      <c r="K22" s="62">
        <f>1-(I22/J22)</f>
        <v>0.57632600258732203</v>
      </c>
    </row>
    <row r="23" spans="1:11" ht="29" x14ac:dyDescent="0.2">
      <c r="A23" s="2" t="s">
        <v>5</v>
      </c>
      <c r="C23" s="61"/>
      <c r="D23" s="61"/>
      <c r="E23" s="61"/>
      <c r="F23" s="61"/>
      <c r="G23" s="61"/>
      <c r="H23" s="61"/>
      <c r="I23" s="61"/>
      <c r="J23" s="64"/>
      <c r="K23" s="62"/>
    </row>
    <row r="24" spans="1:11" x14ac:dyDescent="0.2">
      <c r="B24" t="s">
        <v>155</v>
      </c>
      <c r="C24" s="164">
        <v>54</v>
      </c>
      <c r="D24" s="164">
        <v>53.3</v>
      </c>
      <c r="E24" s="125">
        <v>53.3</v>
      </c>
      <c r="F24" s="125">
        <v>52.5</v>
      </c>
      <c r="G24" s="4">
        <v>52.3</v>
      </c>
      <c r="H24" s="5">
        <v>46.4</v>
      </c>
      <c r="I24" s="4">
        <v>41.4</v>
      </c>
      <c r="J24" s="64">
        <f>AVERAGE(C24:G24)</f>
        <v>53.08</v>
      </c>
      <c r="K24" s="62">
        <f>1-(I24/J24)</f>
        <v>0.22004521477015826</v>
      </c>
    </row>
    <row r="25" spans="1:11" x14ac:dyDescent="0.2">
      <c r="B25" t="s">
        <v>7</v>
      </c>
      <c r="C25" s="61">
        <v>52.5</v>
      </c>
      <c r="D25" s="61">
        <v>51.6</v>
      </c>
      <c r="E25" s="61">
        <v>51.4</v>
      </c>
      <c r="F25" s="61">
        <v>50.6</v>
      </c>
      <c r="G25" s="63">
        <v>50.4</v>
      </c>
      <c r="H25" s="60">
        <v>44</v>
      </c>
      <c r="I25" s="63">
        <v>39.9</v>
      </c>
      <c r="J25" s="64">
        <f>AVERAGE(C25:G25)</f>
        <v>51.3</v>
      </c>
      <c r="K25" s="62">
        <f>1-(I25/J25)</f>
        <v>0.22222222222222221</v>
      </c>
    </row>
    <row r="26" spans="1:11" x14ac:dyDescent="0.2">
      <c r="B26" t="s">
        <v>8</v>
      </c>
      <c r="C26" s="61">
        <v>54.6</v>
      </c>
      <c r="D26" s="61">
        <v>53</v>
      </c>
      <c r="E26" s="61">
        <v>52.1</v>
      </c>
      <c r="F26" s="61">
        <v>49.9</v>
      </c>
      <c r="G26" s="63">
        <v>49</v>
      </c>
      <c r="H26" s="60">
        <v>34.299999999999997</v>
      </c>
      <c r="I26" s="63">
        <v>23.4</v>
      </c>
      <c r="J26" s="64">
        <f>AVERAGE(C26:G26)</f>
        <v>51.720000000000006</v>
      </c>
      <c r="K26" s="62">
        <f>1-(I26/J26)</f>
        <v>0.5475638051044085</v>
      </c>
    </row>
    <row r="29" spans="1:11" x14ac:dyDescent="0.2">
      <c r="B29" t="s">
        <v>72</v>
      </c>
    </row>
    <row r="30" spans="1:11" x14ac:dyDescent="0.2">
      <c r="B30" t="s">
        <v>75</v>
      </c>
    </row>
    <row r="31" spans="1:11" x14ac:dyDescent="0.2">
      <c r="B31" t="s">
        <v>74</v>
      </c>
    </row>
    <row r="32" spans="1:11" x14ac:dyDescent="0.2">
      <c r="B32" t="s">
        <v>73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518A-6966-D14E-85EE-95A25F8650AA}">
  <dimension ref="A2:K26"/>
  <sheetViews>
    <sheetView workbookViewId="0">
      <selection activeCell="A21" sqref="A21"/>
    </sheetView>
  </sheetViews>
  <sheetFormatPr baseColWidth="10" defaultRowHeight="16" x14ac:dyDescent="0.2"/>
  <cols>
    <col min="2" max="6" width="16.83203125" customWidth="1"/>
    <col min="10" max="10" width="14" customWidth="1"/>
    <col min="11" max="11" width="20.1640625" customWidth="1"/>
  </cols>
  <sheetData>
    <row r="2" spans="1:11" x14ac:dyDescent="0.2">
      <c r="C2">
        <f>D2-1</f>
        <v>2015</v>
      </c>
      <c r="D2">
        <f>E2-1</f>
        <v>2016</v>
      </c>
      <c r="E2">
        <f>F2-1</f>
        <v>2017</v>
      </c>
      <c r="F2">
        <f>G2-1</f>
        <v>2018</v>
      </c>
      <c r="G2">
        <v>2019</v>
      </c>
      <c r="H2">
        <v>2020</v>
      </c>
      <c r="I2">
        <v>2022</v>
      </c>
      <c r="J2" t="s">
        <v>82</v>
      </c>
      <c r="K2" t="s">
        <v>83</v>
      </c>
    </row>
    <row r="3" spans="1:11" ht="29" x14ac:dyDescent="0.2">
      <c r="A3" s="1" t="s">
        <v>0</v>
      </c>
      <c r="B3" t="s">
        <v>155</v>
      </c>
      <c r="C3" s="164">
        <v>46</v>
      </c>
      <c r="D3" s="164">
        <v>45.6</v>
      </c>
      <c r="E3" s="125">
        <v>45.6</v>
      </c>
      <c r="F3" s="125">
        <v>45.5</v>
      </c>
      <c r="G3" s="4">
        <v>45.5</v>
      </c>
      <c r="H3" s="5">
        <v>41.7</v>
      </c>
      <c r="I3" s="4">
        <v>36.700000000000003</v>
      </c>
      <c r="J3" s="64">
        <f>AVERAGE(C3:G3)</f>
        <v>45.64</v>
      </c>
      <c r="K3" s="62">
        <f>1-(I3/J3)</f>
        <v>0.19588080631025406</v>
      </c>
    </row>
    <row r="4" spans="1:11" x14ac:dyDescent="0.2">
      <c r="B4" t="s">
        <v>8</v>
      </c>
      <c r="C4" s="61">
        <v>45.1</v>
      </c>
      <c r="D4" s="61">
        <v>44.4</v>
      </c>
      <c r="E4" s="61">
        <v>44</v>
      </c>
      <c r="F4" s="61">
        <v>42.4</v>
      </c>
      <c r="G4" s="63">
        <v>42.5</v>
      </c>
      <c r="H4" s="58">
        <v>30.9</v>
      </c>
      <c r="I4" s="63">
        <v>20.3</v>
      </c>
      <c r="J4" s="64">
        <f>AVERAGE(C4:G4)</f>
        <v>43.68</v>
      </c>
      <c r="K4" s="62">
        <f>1-(I4/J4)</f>
        <v>0.53525641025641024</v>
      </c>
    </row>
    <row r="5" spans="1:11" x14ac:dyDescent="0.2">
      <c r="C5" s="61">
        <f>D5-1</f>
        <v>2015</v>
      </c>
      <c r="D5" s="61">
        <f>E5-1</f>
        <v>2016</v>
      </c>
      <c r="E5" s="61">
        <f>F5-1</f>
        <v>2017</v>
      </c>
      <c r="F5" s="61">
        <f>G5-1</f>
        <v>2018</v>
      </c>
      <c r="G5" s="61">
        <v>2019</v>
      </c>
      <c r="H5" s="61">
        <v>2020</v>
      </c>
      <c r="I5" s="61">
        <v>2022</v>
      </c>
      <c r="J5" s="61"/>
      <c r="K5" s="62"/>
    </row>
    <row r="6" spans="1:11" ht="29" x14ac:dyDescent="0.2">
      <c r="A6" s="1" t="s">
        <v>6</v>
      </c>
      <c r="B6" t="s">
        <v>155</v>
      </c>
      <c r="C6" s="164">
        <v>19.399999999999999</v>
      </c>
      <c r="D6" s="164">
        <v>18.3</v>
      </c>
      <c r="E6" s="125">
        <v>17.600000000000001</v>
      </c>
      <c r="F6" s="125">
        <v>17.600000000000001</v>
      </c>
      <c r="G6" s="4">
        <v>17.2</v>
      </c>
      <c r="H6" s="5">
        <v>14.6</v>
      </c>
      <c r="I6" s="4">
        <v>12.1</v>
      </c>
      <c r="J6" s="64">
        <f>AVERAGE(C6:G6)</f>
        <v>18.020000000000003</v>
      </c>
      <c r="K6" s="62">
        <f>1-(I6/J6)</f>
        <v>0.32852386237513886</v>
      </c>
    </row>
    <row r="7" spans="1:11" x14ac:dyDescent="0.2">
      <c r="B7" t="s">
        <v>8</v>
      </c>
      <c r="C7" s="61">
        <v>13.9</v>
      </c>
      <c r="D7" s="61">
        <v>12.4</v>
      </c>
      <c r="E7" s="61">
        <v>11.8</v>
      </c>
      <c r="F7" s="61">
        <v>11.7</v>
      </c>
      <c r="G7" s="63">
        <v>11.6</v>
      </c>
      <c r="H7" s="58">
        <v>7.5</v>
      </c>
      <c r="I7" s="63">
        <v>4.5</v>
      </c>
      <c r="J7" s="64">
        <f>AVERAGE(C7:G7)</f>
        <v>12.28</v>
      </c>
      <c r="K7" s="62">
        <f>1-(I7/J7)</f>
        <v>0.63355048859934859</v>
      </c>
    </row>
    <row r="8" spans="1:11" x14ac:dyDescent="0.2">
      <c r="C8" s="61"/>
      <c r="D8" s="61"/>
      <c r="E8" s="61"/>
      <c r="F8" s="61"/>
      <c r="G8" s="63"/>
      <c r="H8" s="59"/>
      <c r="I8" s="63"/>
      <c r="J8" s="63"/>
      <c r="K8" s="62"/>
    </row>
    <row r="9" spans="1:11" x14ac:dyDescent="0.2">
      <c r="C9" s="61">
        <f>D9-1</f>
        <v>2015</v>
      </c>
      <c r="D9" s="61">
        <f>E9-1</f>
        <v>2016</v>
      </c>
      <c r="E9" s="61">
        <f>F9-1</f>
        <v>2017</v>
      </c>
      <c r="F9" s="61">
        <f>G9-1</f>
        <v>2018</v>
      </c>
      <c r="G9" s="61">
        <v>2019</v>
      </c>
      <c r="H9" s="61">
        <v>2020</v>
      </c>
      <c r="I9" s="61">
        <v>2022</v>
      </c>
      <c r="J9" s="61"/>
      <c r="K9" s="62"/>
    </row>
    <row r="10" spans="1:11" ht="43" x14ac:dyDescent="0.2">
      <c r="A10" s="2" t="s">
        <v>1</v>
      </c>
      <c r="B10" t="s">
        <v>155</v>
      </c>
      <c r="C10" s="164">
        <v>61.5</v>
      </c>
      <c r="D10" s="164">
        <v>59.4</v>
      </c>
      <c r="E10" s="125">
        <v>61.6</v>
      </c>
      <c r="F10" s="125">
        <v>62.3</v>
      </c>
      <c r="G10" s="4">
        <v>61.4</v>
      </c>
      <c r="H10" s="5">
        <v>54.4</v>
      </c>
      <c r="I10" s="4">
        <v>52.3</v>
      </c>
      <c r="J10" s="64">
        <f>AVERAGE(C10:G10)</f>
        <v>61.239999999999995</v>
      </c>
      <c r="K10" s="62">
        <f>1-(I10/J10)</f>
        <v>0.14598301763553234</v>
      </c>
    </row>
    <row r="11" spans="1:11" x14ac:dyDescent="0.2">
      <c r="A11" s="2"/>
      <c r="B11" t="s">
        <v>8</v>
      </c>
      <c r="C11" s="61">
        <v>66.5</v>
      </c>
      <c r="D11" s="61">
        <v>60.2</v>
      </c>
      <c r="E11" s="61">
        <v>69.099999999999994</v>
      </c>
      <c r="F11" s="61">
        <v>62.4</v>
      </c>
      <c r="G11" s="63">
        <v>67.3</v>
      </c>
      <c r="H11" s="60">
        <v>48.9</v>
      </c>
      <c r="I11" s="63">
        <v>40.6</v>
      </c>
      <c r="J11" s="64">
        <f>AVERAGE(C11:G11)</f>
        <v>65.099999999999994</v>
      </c>
      <c r="K11" s="62">
        <f>1-(I11/J11)</f>
        <v>0.37634408602150526</v>
      </c>
    </row>
    <row r="12" spans="1:11" x14ac:dyDescent="0.2">
      <c r="C12" s="61"/>
      <c r="D12" s="61"/>
      <c r="E12" s="61"/>
      <c r="F12" s="61"/>
      <c r="G12" s="61"/>
      <c r="H12" s="61"/>
      <c r="I12" s="61"/>
      <c r="J12" s="64"/>
      <c r="K12" s="62"/>
    </row>
    <row r="13" spans="1:11" x14ac:dyDescent="0.2">
      <c r="A13" s="2" t="s">
        <v>3</v>
      </c>
      <c r="B13" t="s">
        <v>155</v>
      </c>
      <c r="C13" s="164">
        <v>37.799999999999997</v>
      </c>
      <c r="D13" s="164">
        <v>36.5</v>
      </c>
      <c r="E13" s="125">
        <v>34.5</v>
      </c>
      <c r="F13" s="125">
        <v>33.4</v>
      </c>
      <c r="G13" s="4">
        <v>32.9</v>
      </c>
      <c r="H13" s="5">
        <v>30.6</v>
      </c>
      <c r="I13" s="4">
        <v>26.1</v>
      </c>
      <c r="J13" s="64">
        <f>AVERAGE(C13:G13)</f>
        <v>35.019999999999996</v>
      </c>
      <c r="K13" s="62">
        <f>1-(I13/J13)</f>
        <v>0.25471159337521398</v>
      </c>
    </row>
    <row r="14" spans="1:11" x14ac:dyDescent="0.2">
      <c r="B14" t="s">
        <v>8</v>
      </c>
      <c r="C14" s="61">
        <v>40.799999999999997</v>
      </c>
      <c r="D14" s="61">
        <v>37.6</v>
      </c>
      <c r="E14" s="61">
        <v>33.6</v>
      </c>
      <c r="F14" s="61">
        <v>29.9</v>
      </c>
      <c r="G14" s="63">
        <v>33.799999999999997</v>
      </c>
      <c r="H14" s="60">
        <v>25</v>
      </c>
      <c r="I14" s="63">
        <v>17.399999999999999</v>
      </c>
      <c r="J14" s="64">
        <f>AVERAGE(C14:G14)</f>
        <v>35.14</v>
      </c>
      <c r="K14" s="62">
        <f>1-(I14/J14)</f>
        <v>0.50483779169038145</v>
      </c>
    </row>
    <row r="15" spans="1:11" x14ac:dyDescent="0.2">
      <c r="C15" s="61">
        <f>D15-1</f>
        <v>2015</v>
      </c>
      <c r="D15" s="61">
        <f>E15-1</f>
        <v>2016</v>
      </c>
      <c r="E15" s="61">
        <f>F15-1</f>
        <v>2017</v>
      </c>
      <c r="F15" s="61">
        <f>G15-1</f>
        <v>2018</v>
      </c>
      <c r="G15" s="61">
        <v>2019</v>
      </c>
      <c r="H15" s="61">
        <v>2020</v>
      </c>
      <c r="I15" s="61">
        <v>2022</v>
      </c>
      <c r="J15" s="64"/>
      <c r="K15" s="62"/>
    </row>
    <row r="16" spans="1:11" x14ac:dyDescent="0.2">
      <c r="A16" s="3" t="s">
        <v>4</v>
      </c>
      <c r="B16" t="s">
        <v>155</v>
      </c>
      <c r="C16" s="164">
        <v>29.3</v>
      </c>
      <c r="D16" s="164">
        <v>29.6</v>
      </c>
      <c r="E16" s="125">
        <v>29.7</v>
      </c>
      <c r="F16" s="125">
        <v>30.4</v>
      </c>
      <c r="G16" s="4">
        <v>30.5</v>
      </c>
      <c r="H16" s="5">
        <v>28.8</v>
      </c>
      <c r="I16" s="4">
        <v>23.2</v>
      </c>
      <c r="J16" s="64">
        <f>AVERAGE(C16:G16)</f>
        <v>29.9</v>
      </c>
      <c r="K16" s="62">
        <f>1-(I16/J16)</f>
        <v>0.22408026755852839</v>
      </c>
    </row>
    <row r="17" spans="1:11" x14ac:dyDescent="0.2">
      <c r="B17" t="s">
        <v>8</v>
      </c>
      <c r="C17" s="61">
        <v>30.9</v>
      </c>
      <c r="D17" s="61">
        <v>31.1</v>
      </c>
      <c r="E17" s="61">
        <v>31</v>
      </c>
      <c r="F17" s="61">
        <v>30.6</v>
      </c>
      <c r="G17" s="63">
        <v>31</v>
      </c>
      <c r="H17" s="60">
        <v>23</v>
      </c>
      <c r="I17" s="63">
        <v>13.1</v>
      </c>
      <c r="J17" s="64">
        <f>AVERAGE(C17:G17)</f>
        <v>30.919999999999998</v>
      </c>
      <c r="K17" s="62">
        <f>1-(I17/J17)</f>
        <v>0.57632600258732203</v>
      </c>
    </row>
    <row r="18" spans="1:11" x14ac:dyDescent="0.2">
      <c r="C18" s="61"/>
      <c r="D18" s="61"/>
      <c r="E18" s="61"/>
      <c r="F18" s="61"/>
      <c r="G18" s="61"/>
      <c r="H18" s="61"/>
      <c r="I18" s="61"/>
      <c r="J18" s="64"/>
      <c r="K18" s="62"/>
    </row>
    <row r="19" spans="1:11" ht="29" x14ac:dyDescent="0.2">
      <c r="A19" s="2" t="s">
        <v>5</v>
      </c>
      <c r="B19" t="s">
        <v>155</v>
      </c>
      <c r="C19" s="164">
        <v>54</v>
      </c>
      <c r="D19" s="164">
        <v>53.3</v>
      </c>
      <c r="E19" s="125">
        <v>53.3</v>
      </c>
      <c r="F19" s="125">
        <v>52.5</v>
      </c>
      <c r="G19" s="4">
        <v>52.3</v>
      </c>
      <c r="H19" s="5">
        <v>46.4</v>
      </c>
      <c r="I19" s="4">
        <v>41.4</v>
      </c>
      <c r="J19" s="64">
        <f>AVERAGE(C19:G19)</f>
        <v>53.08</v>
      </c>
      <c r="K19" s="62">
        <f>1-(I19/J19)</f>
        <v>0.22004521477015826</v>
      </c>
    </row>
    <row r="20" spans="1:11" x14ac:dyDescent="0.2">
      <c r="B20" t="s">
        <v>8</v>
      </c>
      <c r="C20" s="61">
        <v>54.6</v>
      </c>
      <c r="D20" s="61">
        <v>53</v>
      </c>
      <c r="E20" s="61">
        <v>52.1</v>
      </c>
      <c r="F20" s="61">
        <v>49.9</v>
      </c>
      <c r="G20" s="63">
        <v>49</v>
      </c>
      <c r="H20" s="60">
        <v>34.299999999999997</v>
      </c>
      <c r="I20" s="63">
        <v>23.4</v>
      </c>
      <c r="J20" s="64">
        <f>AVERAGE(C20:G20)</f>
        <v>51.720000000000006</v>
      </c>
      <c r="K20" s="62">
        <f>1-(I20/J20)</f>
        <v>0.5475638051044085</v>
      </c>
    </row>
    <row r="23" spans="1:11" x14ac:dyDescent="0.2">
      <c r="B23" t="s">
        <v>72</v>
      </c>
    </row>
    <row r="24" spans="1:11" x14ac:dyDescent="0.2">
      <c r="B24" t="s">
        <v>75</v>
      </c>
    </row>
    <row r="25" spans="1:11" x14ac:dyDescent="0.2">
      <c r="B25" t="s">
        <v>74</v>
      </c>
    </row>
    <row r="26" spans="1:11" x14ac:dyDescent="0.2">
      <c r="B26" t="s">
        <v>73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65CF8-833B-5A41-AC7D-3B7B442BDAC6}">
  <dimension ref="A1:CB37"/>
  <sheetViews>
    <sheetView zoomScale="113" zoomScaleNormal="150" workbookViewId="0">
      <selection activeCell="AY7" sqref="AY7:BE7"/>
    </sheetView>
  </sheetViews>
  <sheetFormatPr baseColWidth="10" defaultRowHeight="16" x14ac:dyDescent="0.2"/>
  <cols>
    <col min="1" max="1" width="33" customWidth="1"/>
    <col min="2" max="2" width="23.6640625" customWidth="1"/>
    <col min="3" max="3" width="13.33203125" customWidth="1"/>
    <col min="4" max="4" width="11.5" customWidth="1"/>
    <col min="5" max="5" width="10.1640625" customWidth="1"/>
    <col min="6" max="6" width="11.1640625" customWidth="1"/>
    <col min="7" max="18" width="10.1640625" customWidth="1"/>
    <col min="19" max="30" width="11.1640625" customWidth="1"/>
    <col min="31" max="42" width="11.33203125" customWidth="1"/>
    <col min="43" max="54" width="12.5" customWidth="1"/>
    <col min="55" max="74" width="10.33203125" customWidth="1"/>
    <col min="75" max="75" width="9.6640625" customWidth="1"/>
    <col min="76" max="78" width="9.33203125" customWidth="1"/>
    <col min="79" max="79" width="8.6640625" style="12" customWidth="1"/>
    <col min="80" max="80" width="12.83203125" style="12" customWidth="1"/>
    <col min="81" max="298" width="8.83203125" customWidth="1"/>
    <col min="299" max="299" width="33" customWidth="1"/>
    <col min="300" max="300" width="23.6640625" customWidth="1"/>
    <col min="301" max="305" width="10.1640625" customWidth="1"/>
    <col min="306" max="310" width="11.1640625" customWidth="1"/>
    <col min="311" max="315" width="11.33203125" customWidth="1"/>
    <col min="316" max="320" width="12.5" customWidth="1"/>
    <col min="321" max="330" width="10.33203125" customWidth="1"/>
    <col min="331" max="331" width="9.6640625" customWidth="1"/>
    <col min="332" max="334" width="9.33203125" customWidth="1"/>
    <col min="335" max="335" width="8.6640625" customWidth="1"/>
    <col min="336" max="336" width="12.83203125" customWidth="1"/>
    <col min="337" max="554" width="8.83203125" customWidth="1"/>
    <col min="555" max="555" width="33" customWidth="1"/>
    <col min="556" max="556" width="23.6640625" customWidth="1"/>
    <col min="557" max="561" width="10.1640625" customWidth="1"/>
    <col min="562" max="566" width="11.1640625" customWidth="1"/>
    <col min="567" max="571" width="11.33203125" customWidth="1"/>
    <col min="572" max="576" width="12.5" customWidth="1"/>
    <col min="577" max="586" width="10.33203125" customWidth="1"/>
    <col min="587" max="587" width="9.6640625" customWidth="1"/>
    <col min="588" max="590" width="9.33203125" customWidth="1"/>
    <col min="591" max="591" width="8.6640625" customWidth="1"/>
    <col min="592" max="592" width="12.83203125" customWidth="1"/>
    <col min="593" max="810" width="8.83203125" customWidth="1"/>
    <col min="811" max="811" width="33" customWidth="1"/>
    <col min="812" max="812" width="23.6640625" customWidth="1"/>
    <col min="813" max="817" width="10.1640625" customWidth="1"/>
    <col min="818" max="822" width="11.1640625" customWidth="1"/>
    <col min="823" max="827" width="11.33203125" customWidth="1"/>
    <col min="828" max="832" width="12.5" customWidth="1"/>
    <col min="833" max="842" width="10.33203125" customWidth="1"/>
    <col min="843" max="843" width="9.6640625" customWidth="1"/>
    <col min="844" max="846" width="9.33203125" customWidth="1"/>
    <col min="847" max="847" width="8.6640625" customWidth="1"/>
    <col min="848" max="848" width="12.83203125" customWidth="1"/>
    <col min="849" max="1066" width="8.83203125" customWidth="1"/>
    <col min="1067" max="1067" width="33" customWidth="1"/>
    <col min="1068" max="1068" width="23.6640625" customWidth="1"/>
    <col min="1069" max="1073" width="10.1640625" customWidth="1"/>
    <col min="1074" max="1078" width="11.1640625" customWidth="1"/>
    <col min="1079" max="1083" width="11.33203125" customWidth="1"/>
    <col min="1084" max="1088" width="12.5" customWidth="1"/>
    <col min="1089" max="1098" width="10.33203125" customWidth="1"/>
    <col min="1099" max="1099" width="9.6640625" customWidth="1"/>
    <col min="1100" max="1102" width="9.33203125" customWidth="1"/>
    <col min="1103" max="1103" width="8.6640625" customWidth="1"/>
    <col min="1104" max="1104" width="12.83203125" customWidth="1"/>
    <col min="1105" max="1322" width="8.83203125" customWidth="1"/>
    <col min="1323" max="1323" width="33" customWidth="1"/>
    <col min="1324" max="1324" width="23.6640625" customWidth="1"/>
    <col min="1325" max="1329" width="10.1640625" customWidth="1"/>
    <col min="1330" max="1334" width="11.1640625" customWidth="1"/>
    <col min="1335" max="1339" width="11.33203125" customWidth="1"/>
    <col min="1340" max="1344" width="12.5" customWidth="1"/>
    <col min="1345" max="1354" width="10.33203125" customWidth="1"/>
    <col min="1355" max="1355" width="9.6640625" customWidth="1"/>
    <col min="1356" max="1358" width="9.33203125" customWidth="1"/>
    <col min="1359" max="1359" width="8.6640625" customWidth="1"/>
    <col min="1360" max="1360" width="12.83203125" customWidth="1"/>
    <col min="1361" max="1578" width="8.83203125" customWidth="1"/>
    <col min="1579" max="1579" width="33" customWidth="1"/>
    <col min="1580" max="1580" width="23.6640625" customWidth="1"/>
    <col min="1581" max="1585" width="10.1640625" customWidth="1"/>
    <col min="1586" max="1590" width="11.1640625" customWidth="1"/>
    <col min="1591" max="1595" width="11.33203125" customWidth="1"/>
    <col min="1596" max="1600" width="12.5" customWidth="1"/>
    <col min="1601" max="1610" width="10.33203125" customWidth="1"/>
    <col min="1611" max="1611" width="9.6640625" customWidth="1"/>
    <col min="1612" max="1614" width="9.33203125" customWidth="1"/>
    <col min="1615" max="1615" width="8.6640625" customWidth="1"/>
    <col min="1616" max="1616" width="12.83203125" customWidth="1"/>
    <col min="1617" max="1834" width="8.83203125" customWidth="1"/>
    <col min="1835" max="1835" width="33" customWidth="1"/>
    <col min="1836" max="1836" width="23.6640625" customWidth="1"/>
    <col min="1837" max="1841" width="10.1640625" customWidth="1"/>
    <col min="1842" max="1846" width="11.1640625" customWidth="1"/>
    <col min="1847" max="1851" width="11.33203125" customWidth="1"/>
    <col min="1852" max="1856" width="12.5" customWidth="1"/>
    <col min="1857" max="1866" width="10.33203125" customWidth="1"/>
    <col min="1867" max="1867" width="9.6640625" customWidth="1"/>
    <col min="1868" max="1870" width="9.33203125" customWidth="1"/>
    <col min="1871" max="1871" width="8.6640625" customWidth="1"/>
    <col min="1872" max="1872" width="12.83203125" customWidth="1"/>
    <col min="1873" max="2090" width="8.83203125" customWidth="1"/>
    <col min="2091" max="2091" width="33" customWidth="1"/>
    <col min="2092" max="2092" width="23.6640625" customWidth="1"/>
    <col min="2093" max="2097" width="10.1640625" customWidth="1"/>
    <col min="2098" max="2102" width="11.1640625" customWidth="1"/>
    <col min="2103" max="2107" width="11.33203125" customWidth="1"/>
    <col min="2108" max="2112" width="12.5" customWidth="1"/>
    <col min="2113" max="2122" width="10.33203125" customWidth="1"/>
    <col min="2123" max="2123" width="9.6640625" customWidth="1"/>
    <col min="2124" max="2126" width="9.33203125" customWidth="1"/>
    <col min="2127" max="2127" width="8.6640625" customWidth="1"/>
    <col min="2128" max="2128" width="12.83203125" customWidth="1"/>
    <col min="2129" max="2346" width="8.83203125" customWidth="1"/>
    <col min="2347" max="2347" width="33" customWidth="1"/>
    <col min="2348" max="2348" width="23.6640625" customWidth="1"/>
    <col min="2349" max="2353" width="10.1640625" customWidth="1"/>
    <col min="2354" max="2358" width="11.1640625" customWidth="1"/>
    <col min="2359" max="2363" width="11.33203125" customWidth="1"/>
    <col min="2364" max="2368" width="12.5" customWidth="1"/>
    <col min="2369" max="2378" width="10.33203125" customWidth="1"/>
    <col min="2379" max="2379" width="9.6640625" customWidth="1"/>
    <col min="2380" max="2382" width="9.33203125" customWidth="1"/>
    <col min="2383" max="2383" width="8.6640625" customWidth="1"/>
    <col min="2384" max="2384" width="12.83203125" customWidth="1"/>
    <col min="2385" max="2602" width="8.83203125" customWidth="1"/>
    <col min="2603" max="2603" width="33" customWidth="1"/>
    <col min="2604" max="2604" width="23.6640625" customWidth="1"/>
    <col min="2605" max="2609" width="10.1640625" customWidth="1"/>
    <col min="2610" max="2614" width="11.1640625" customWidth="1"/>
    <col min="2615" max="2619" width="11.33203125" customWidth="1"/>
    <col min="2620" max="2624" width="12.5" customWidth="1"/>
    <col min="2625" max="2634" width="10.33203125" customWidth="1"/>
    <col min="2635" max="2635" width="9.6640625" customWidth="1"/>
    <col min="2636" max="2638" width="9.33203125" customWidth="1"/>
    <col min="2639" max="2639" width="8.6640625" customWidth="1"/>
    <col min="2640" max="2640" width="12.83203125" customWidth="1"/>
    <col min="2641" max="2858" width="8.83203125" customWidth="1"/>
    <col min="2859" max="2859" width="33" customWidth="1"/>
    <col min="2860" max="2860" width="23.6640625" customWidth="1"/>
    <col min="2861" max="2865" width="10.1640625" customWidth="1"/>
    <col min="2866" max="2870" width="11.1640625" customWidth="1"/>
    <col min="2871" max="2875" width="11.33203125" customWidth="1"/>
    <col min="2876" max="2880" width="12.5" customWidth="1"/>
    <col min="2881" max="2890" width="10.33203125" customWidth="1"/>
    <col min="2891" max="2891" width="9.6640625" customWidth="1"/>
    <col min="2892" max="2894" width="9.33203125" customWidth="1"/>
    <col min="2895" max="2895" width="8.6640625" customWidth="1"/>
    <col min="2896" max="2896" width="12.83203125" customWidth="1"/>
    <col min="2897" max="3114" width="8.83203125" customWidth="1"/>
    <col min="3115" max="3115" width="33" customWidth="1"/>
    <col min="3116" max="3116" width="23.6640625" customWidth="1"/>
    <col min="3117" max="3121" width="10.1640625" customWidth="1"/>
    <col min="3122" max="3126" width="11.1640625" customWidth="1"/>
    <col min="3127" max="3131" width="11.33203125" customWidth="1"/>
    <col min="3132" max="3136" width="12.5" customWidth="1"/>
    <col min="3137" max="3146" width="10.33203125" customWidth="1"/>
    <col min="3147" max="3147" width="9.6640625" customWidth="1"/>
    <col min="3148" max="3150" width="9.33203125" customWidth="1"/>
    <col min="3151" max="3151" width="8.6640625" customWidth="1"/>
    <col min="3152" max="3152" width="12.83203125" customWidth="1"/>
    <col min="3153" max="3370" width="8.83203125" customWidth="1"/>
    <col min="3371" max="3371" width="33" customWidth="1"/>
    <col min="3372" max="3372" width="23.6640625" customWidth="1"/>
    <col min="3373" max="3377" width="10.1640625" customWidth="1"/>
    <col min="3378" max="3382" width="11.1640625" customWidth="1"/>
    <col min="3383" max="3387" width="11.33203125" customWidth="1"/>
    <col min="3388" max="3392" width="12.5" customWidth="1"/>
    <col min="3393" max="3402" width="10.33203125" customWidth="1"/>
    <col min="3403" max="3403" width="9.6640625" customWidth="1"/>
    <col min="3404" max="3406" width="9.33203125" customWidth="1"/>
    <col min="3407" max="3407" width="8.6640625" customWidth="1"/>
    <col min="3408" max="3408" width="12.83203125" customWidth="1"/>
    <col min="3409" max="3626" width="8.83203125" customWidth="1"/>
    <col min="3627" max="3627" width="33" customWidth="1"/>
    <col min="3628" max="3628" width="23.6640625" customWidth="1"/>
    <col min="3629" max="3633" width="10.1640625" customWidth="1"/>
    <col min="3634" max="3638" width="11.1640625" customWidth="1"/>
    <col min="3639" max="3643" width="11.33203125" customWidth="1"/>
    <col min="3644" max="3648" width="12.5" customWidth="1"/>
    <col min="3649" max="3658" width="10.33203125" customWidth="1"/>
    <col min="3659" max="3659" width="9.6640625" customWidth="1"/>
    <col min="3660" max="3662" width="9.33203125" customWidth="1"/>
    <col min="3663" max="3663" width="8.6640625" customWidth="1"/>
    <col min="3664" max="3664" width="12.83203125" customWidth="1"/>
    <col min="3665" max="3882" width="8.83203125" customWidth="1"/>
    <col min="3883" max="3883" width="33" customWidth="1"/>
    <col min="3884" max="3884" width="23.6640625" customWidth="1"/>
    <col min="3885" max="3889" width="10.1640625" customWidth="1"/>
    <col min="3890" max="3894" width="11.1640625" customWidth="1"/>
    <col min="3895" max="3899" width="11.33203125" customWidth="1"/>
    <col min="3900" max="3904" width="12.5" customWidth="1"/>
    <col min="3905" max="3914" width="10.33203125" customWidth="1"/>
    <col min="3915" max="3915" width="9.6640625" customWidth="1"/>
    <col min="3916" max="3918" width="9.33203125" customWidth="1"/>
    <col min="3919" max="3919" width="8.6640625" customWidth="1"/>
    <col min="3920" max="3920" width="12.83203125" customWidth="1"/>
    <col min="3921" max="4138" width="8.83203125" customWidth="1"/>
    <col min="4139" max="4139" width="33" customWidth="1"/>
    <col min="4140" max="4140" width="23.6640625" customWidth="1"/>
    <col min="4141" max="4145" width="10.1640625" customWidth="1"/>
    <col min="4146" max="4150" width="11.1640625" customWidth="1"/>
    <col min="4151" max="4155" width="11.33203125" customWidth="1"/>
    <col min="4156" max="4160" width="12.5" customWidth="1"/>
    <col min="4161" max="4170" width="10.33203125" customWidth="1"/>
    <col min="4171" max="4171" width="9.6640625" customWidth="1"/>
    <col min="4172" max="4174" width="9.33203125" customWidth="1"/>
    <col min="4175" max="4175" width="8.6640625" customWidth="1"/>
    <col min="4176" max="4176" width="12.83203125" customWidth="1"/>
    <col min="4177" max="4394" width="8.83203125" customWidth="1"/>
    <col min="4395" max="4395" width="33" customWidth="1"/>
    <col min="4396" max="4396" width="23.6640625" customWidth="1"/>
    <col min="4397" max="4401" width="10.1640625" customWidth="1"/>
    <col min="4402" max="4406" width="11.1640625" customWidth="1"/>
    <col min="4407" max="4411" width="11.33203125" customWidth="1"/>
    <col min="4412" max="4416" width="12.5" customWidth="1"/>
    <col min="4417" max="4426" width="10.33203125" customWidth="1"/>
    <col min="4427" max="4427" width="9.6640625" customWidth="1"/>
    <col min="4428" max="4430" width="9.33203125" customWidth="1"/>
    <col min="4431" max="4431" width="8.6640625" customWidth="1"/>
    <col min="4432" max="4432" width="12.83203125" customWidth="1"/>
    <col min="4433" max="4650" width="8.83203125" customWidth="1"/>
    <col min="4651" max="4651" width="33" customWidth="1"/>
    <col min="4652" max="4652" width="23.6640625" customWidth="1"/>
    <col min="4653" max="4657" width="10.1640625" customWidth="1"/>
    <col min="4658" max="4662" width="11.1640625" customWidth="1"/>
    <col min="4663" max="4667" width="11.33203125" customWidth="1"/>
    <col min="4668" max="4672" width="12.5" customWidth="1"/>
    <col min="4673" max="4682" width="10.33203125" customWidth="1"/>
    <col min="4683" max="4683" width="9.6640625" customWidth="1"/>
    <col min="4684" max="4686" width="9.33203125" customWidth="1"/>
    <col min="4687" max="4687" width="8.6640625" customWidth="1"/>
    <col min="4688" max="4688" width="12.83203125" customWidth="1"/>
    <col min="4689" max="4906" width="8.83203125" customWidth="1"/>
    <col min="4907" max="4907" width="33" customWidth="1"/>
    <col min="4908" max="4908" width="23.6640625" customWidth="1"/>
    <col min="4909" max="4913" width="10.1640625" customWidth="1"/>
    <col min="4914" max="4918" width="11.1640625" customWidth="1"/>
    <col min="4919" max="4923" width="11.33203125" customWidth="1"/>
    <col min="4924" max="4928" width="12.5" customWidth="1"/>
    <col min="4929" max="4938" width="10.33203125" customWidth="1"/>
    <col min="4939" max="4939" width="9.6640625" customWidth="1"/>
    <col min="4940" max="4942" width="9.33203125" customWidth="1"/>
    <col min="4943" max="4943" width="8.6640625" customWidth="1"/>
    <col min="4944" max="4944" width="12.83203125" customWidth="1"/>
    <col min="4945" max="5162" width="8.83203125" customWidth="1"/>
    <col min="5163" max="5163" width="33" customWidth="1"/>
    <col min="5164" max="5164" width="23.6640625" customWidth="1"/>
    <col min="5165" max="5169" width="10.1640625" customWidth="1"/>
    <col min="5170" max="5174" width="11.1640625" customWidth="1"/>
    <col min="5175" max="5179" width="11.33203125" customWidth="1"/>
    <col min="5180" max="5184" width="12.5" customWidth="1"/>
    <col min="5185" max="5194" width="10.33203125" customWidth="1"/>
    <col min="5195" max="5195" width="9.6640625" customWidth="1"/>
    <col min="5196" max="5198" width="9.33203125" customWidth="1"/>
    <col min="5199" max="5199" width="8.6640625" customWidth="1"/>
    <col min="5200" max="5200" width="12.83203125" customWidth="1"/>
    <col min="5201" max="5418" width="8.83203125" customWidth="1"/>
    <col min="5419" max="5419" width="33" customWidth="1"/>
    <col min="5420" max="5420" width="23.6640625" customWidth="1"/>
    <col min="5421" max="5425" width="10.1640625" customWidth="1"/>
    <col min="5426" max="5430" width="11.1640625" customWidth="1"/>
    <col min="5431" max="5435" width="11.33203125" customWidth="1"/>
    <col min="5436" max="5440" width="12.5" customWidth="1"/>
    <col min="5441" max="5450" width="10.33203125" customWidth="1"/>
    <col min="5451" max="5451" width="9.6640625" customWidth="1"/>
    <col min="5452" max="5454" width="9.33203125" customWidth="1"/>
    <col min="5455" max="5455" width="8.6640625" customWidth="1"/>
    <col min="5456" max="5456" width="12.83203125" customWidth="1"/>
    <col min="5457" max="5674" width="8.83203125" customWidth="1"/>
    <col min="5675" max="5675" width="33" customWidth="1"/>
    <col min="5676" max="5676" width="23.6640625" customWidth="1"/>
    <col min="5677" max="5681" width="10.1640625" customWidth="1"/>
    <col min="5682" max="5686" width="11.1640625" customWidth="1"/>
    <col min="5687" max="5691" width="11.33203125" customWidth="1"/>
    <col min="5692" max="5696" width="12.5" customWidth="1"/>
    <col min="5697" max="5706" width="10.33203125" customWidth="1"/>
    <col min="5707" max="5707" width="9.6640625" customWidth="1"/>
    <col min="5708" max="5710" width="9.33203125" customWidth="1"/>
    <col min="5711" max="5711" width="8.6640625" customWidth="1"/>
    <col min="5712" max="5712" width="12.83203125" customWidth="1"/>
    <col min="5713" max="5930" width="8.83203125" customWidth="1"/>
    <col min="5931" max="5931" width="33" customWidth="1"/>
    <col min="5932" max="5932" width="23.6640625" customWidth="1"/>
    <col min="5933" max="5937" width="10.1640625" customWidth="1"/>
    <col min="5938" max="5942" width="11.1640625" customWidth="1"/>
    <col min="5943" max="5947" width="11.33203125" customWidth="1"/>
    <col min="5948" max="5952" width="12.5" customWidth="1"/>
    <col min="5953" max="5962" width="10.33203125" customWidth="1"/>
    <col min="5963" max="5963" width="9.6640625" customWidth="1"/>
    <col min="5964" max="5966" width="9.33203125" customWidth="1"/>
    <col min="5967" max="5967" width="8.6640625" customWidth="1"/>
    <col min="5968" max="5968" width="12.83203125" customWidth="1"/>
    <col min="5969" max="6186" width="8.83203125" customWidth="1"/>
    <col min="6187" max="6187" width="33" customWidth="1"/>
    <col min="6188" max="6188" width="23.6640625" customWidth="1"/>
    <col min="6189" max="6193" width="10.1640625" customWidth="1"/>
    <col min="6194" max="6198" width="11.1640625" customWidth="1"/>
    <col min="6199" max="6203" width="11.33203125" customWidth="1"/>
    <col min="6204" max="6208" width="12.5" customWidth="1"/>
    <col min="6209" max="6218" width="10.33203125" customWidth="1"/>
    <col min="6219" max="6219" width="9.6640625" customWidth="1"/>
    <col min="6220" max="6222" width="9.33203125" customWidth="1"/>
    <col min="6223" max="6223" width="8.6640625" customWidth="1"/>
    <col min="6224" max="6224" width="12.83203125" customWidth="1"/>
    <col min="6225" max="6442" width="8.83203125" customWidth="1"/>
    <col min="6443" max="6443" width="33" customWidth="1"/>
    <col min="6444" max="6444" width="23.6640625" customWidth="1"/>
    <col min="6445" max="6449" width="10.1640625" customWidth="1"/>
    <col min="6450" max="6454" width="11.1640625" customWidth="1"/>
    <col min="6455" max="6459" width="11.33203125" customWidth="1"/>
    <col min="6460" max="6464" width="12.5" customWidth="1"/>
    <col min="6465" max="6474" width="10.33203125" customWidth="1"/>
    <col min="6475" max="6475" width="9.6640625" customWidth="1"/>
    <col min="6476" max="6478" width="9.33203125" customWidth="1"/>
    <col min="6479" max="6479" width="8.6640625" customWidth="1"/>
    <col min="6480" max="6480" width="12.83203125" customWidth="1"/>
    <col min="6481" max="6698" width="8.83203125" customWidth="1"/>
    <col min="6699" max="6699" width="33" customWidth="1"/>
    <col min="6700" max="6700" width="23.6640625" customWidth="1"/>
    <col min="6701" max="6705" width="10.1640625" customWidth="1"/>
    <col min="6706" max="6710" width="11.1640625" customWidth="1"/>
    <col min="6711" max="6715" width="11.33203125" customWidth="1"/>
    <col min="6716" max="6720" width="12.5" customWidth="1"/>
    <col min="6721" max="6730" width="10.33203125" customWidth="1"/>
    <col min="6731" max="6731" width="9.6640625" customWidth="1"/>
    <col min="6732" max="6734" width="9.33203125" customWidth="1"/>
    <col min="6735" max="6735" width="8.6640625" customWidth="1"/>
    <col min="6736" max="6736" width="12.83203125" customWidth="1"/>
    <col min="6737" max="6954" width="8.83203125" customWidth="1"/>
    <col min="6955" max="6955" width="33" customWidth="1"/>
    <col min="6956" max="6956" width="23.6640625" customWidth="1"/>
    <col min="6957" max="6961" width="10.1640625" customWidth="1"/>
    <col min="6962" max="6966" width="11.1640625" customWidth="1"/>
    <col min="6967" max="6971" width="11.33203125" customWidth="1"/>
    <col min="6972" max="6976" width="12.5" customWidth="1"/>
    <col min="6977" max="6986" width="10.33203125" customWidth="1"/>
    <col min="6987" max="6987" width="9.6640625" customWidth="1"/>
    <col min="6988" max="6990" width="9.33203125" customWidth="1"/>
    <col min="6991" max="6991" width="8.6640625" customWidth="1"/>
    <col min="6992" max="6992" width="12.83203125" customWidth="1"/>
    <col min="6993" max="7210" width="8.83203125" customWidth="1"/>
    <col min="7211" max="7211" width="33" customWidth="1"/>
    <col min="7212" max="7212" width="23.6640625" customWidth="1"/>
    <col min="7213" max="7217" width="10.1640625" customWidth="1"/>
    <col min="7218" max="7222" width="11.1640625" customWidth="1"/>
    <col min="7223" max="7227" width="11.33203125" customWidth="1"/>
    <col min="7228" max="7232" width="12.5" customWidth="1"/>
    <col min="7233" max="7242" width="10.33203125" customWidth="1"/>
    <col min="7243" max="7243" width="9.6640625" customWidth="1"/>
    <col min="7244" max="7246" width="9.33203125" customWidth="1"/>
    <col min="7247" max="7247" width="8.6640625" customWidth="1"/>
    <col min="7248" max="7248" width="12.83203125" customWidth="1"/>
    <col min="7249" max="7466" width="8.83203125" customWidth="1"/>
    <col min="7467" max="7467" width="33" customWidth="1"/>
    <col min="7468" max="7468" width="23.6640625" customWidth="1"/>
    <col min="7469" max="7473" width="10.1640625" customWidth="1"/>
    <col min="7474" max="7478" width="11.1640625" customWidth="1"/>
    <col min="7479" max="7483" width="11.33203125" customWidth="1"/>
    <col min="7484" max="7488" width="12.5" customWidth="1"/>
    <col min="7489" max="7498" width="10.33203125" customWidth="1"/>
    <col min="7499" max="7499" width="9.6640625" customWidth="1"/>
    <col min="7500" max="7502" width="9.33203125" customWidth="1"/>
    <col min="7503" max="7503" width="8.6640625" customWidth="1"/>
    <col min="7504" max="7504" width="12.83203125" customWidth="1"/>
    <col min="7505" max="7722" width="8.83203125" customWidth="1"/>
    <col min="7723" max="7723" width="33" customWidth="1"/>
    <col min="7724" max="7724" width="23.6640625" customWidth="1"/>
    <col min="7725" max="7729" width="10.1640625" customWidth="1"/>
    <col min="7730" max="7734" width="11.1640625" customWidth="1"/>
    <col min="7735" max="7739" width="11.33203125" customWidth="1"/>
    <col min="7740" max="7744" width="12.5" customWidth="1"/>
    <col min="7745" max="7754" width="10.33203125" customWidth="1"/>
    <col min="7755" max="7755" width="9.6640625" customWidth="1"/>
    <col min="7756" max="7758" width="9.33203125" customWidth="1"/>
    <col min="7759" max="7759" width="8.6640625" customWidth="1"/>
    <col min="7760" max="7760" width="12.83203125" customWidth="1"/>
    <col min="7761" max="7978" width="8.83203125" customWidth="1"/>
    <col min="7979" max="7979" width="33" customWidth="1"/>
    <col min="7980" max="7980" width="23.6640625" customWidth="1"/>
    <col min="7981" max="7985" width="10.1640625" customWidth="1"/>
    <col min="7986" max="7990" width="11.1640625" customWidth="1"/>
    <col min="7991" max="7995" width="11.33203125" customWidth="1"/>
    <col min="7996" max="8000" width="12.5" customWidth="1"/>
    <col min="8001" max="8010" width="10.33203125" customWidth="1"/>
    <col min="8011" max="8011" width="9.6640625" customWidth="1"/>
    <col min="8012" max="8014" width="9.33203125" customWidth="1"/>
    <col min="8015" max="8015" width="8.6640625" customWidth="1"/>
    <col min="8016" max="8016" width="12.83203125" customWidth="1"/>
    <col min="8017" max="8234" width="8.83203125" customWidth="1"/>
    <col min="8235" max="8235" width="33" customWidth="1"/>
    <col min="8236" max="8236" width="23.6640625" customWidth="1"/>
    <col min="8237" max="8241" width="10.1640625" customWidth="1"/>
    <col min="8242" max="8246" width="11.1640625" customWidth="1"/>
    <col min="8247" max="8251" width="11.33203125" customWidth="1"/>
    <col min="8252" max="8256" width="12.5" customWidth="1"/>
    <col min="8257" max="8266" width="10.33203125" customWidth="1"/>
    <col min="8267" max="8267" width="9.6640625" customWidth="1"/>
    <col min="8268" max="8270" width="9.33203125" customWidth="1"/>
    <col min="8271" max="8271" width="8.6640625" customWidth="1"/>
    <col min="8272" max="8272" width="12.83203125" customWidth="1"/>
    <col min="8273" max="8490" width="8.83203125" customWidth="1"/>
    <col min="8491" max="8491" width="33" customWidth="1"/>
    <col min="8492" max="8492" width="23.6640625" customWidth="1"/>
    <col min="8493" max="8497" width="10.1640625" customWidth="1"/>
    <col min="8498" max="8502" width="11.1640625" customWidth="1"/>
    <col min="8503" max="8507" width="11.33203125" customWidth="1"/>
    <col min="8508" max="8512" width="12.5" customWidth="1"/>
    <col min="8513" max="8522" width="10.33203125" customWidth="1"/>
    <col min="8523" max="8523" width="9.6640625" customWidth="1"/>
    <col min="8524" max="8526" width="9.33203125" customWidth="1"/>
    <col min="8527" max="8527" width="8.6640625" customWidth="1"/>
    <col min="8528" max="8528" width="12.83203125" customWidth="1"/>
    <col min="8529" max="8746" width="8.83203125" customWidth="1"/>
    <col min="8747" max="8747" width="33" customWidth="1"/>
    <col min="8748" max="8748" width="23.6640625" customWidth="1"/>
    <col min="8749" max="8753" width="10.1640625" customWidth="1"/>
    <col min="8754" max="8758" width="11.1640625" customWidth="1"/>
    <col min="8759" max="8763" width="11.33203125" customWidth="1"/>
    <col min="8764" max="8768" width="12.5" customWidth="1"/>
    <col min="8769" max="8778" width="10.33203125" customWidth="1"/>
    <col min="8779" max="8779" width="9.6640625" customWidth="1"/>
    <col min="8780" max="8782" width="9.33203125" customWidth="1"/>
    <col min="8783" max="8783" width="8.6640625" customWidth="1"/>
    <col min="8784" max="8784" width="12.83203125" customWidth="1"/>
    <col min="8785" max="9002" width="8.83203125" customWidth="1"/>
    <col min="9003" max="9003" width="33" customWidth="1"/>
    <col min="9004" max="9004" width="23.6640625" customWidth="1"/>
    <col min="9005" max="9009" width="10.1640625" customWidth="1"/>
    <col min="9010" max="9014" width="11.1640625" customWidth="1"/>
    <col min="9015" max="9019" width="11.33203125" customWidth="1"/>
    <col min="9020" max="9024" width="12.5" customWidth="1"/>
    <col min="9025" max="9034" width="10.33203125" customWidth="1"/>
    <col min="9035" max="9035" width="9.6640625" customWidth="1"/>
    <col min="9036" max="9038" width="9.33203125" customWidth="1"/>
    <col min="9039" max="9039" width="8.6640625" customWidth="1"/>
    <col min="9040" max="9040" width="12.83203125" customWidth="1"/>
    <col min="9041" max="9258" width="8.83203125" customWidth="1"/>
    <col min="9259" max="9259" width="33" customWidth="1"/>
    <col min="9260" max="9260" width="23.6640625" customWidth="1"/>
    <col min="9261" max="9265" width="10.1640625" customWidth="1"/>
    <col min="9266" max="9270" width="11.1640625" customWidth="1"/>
    <col min="9271" max="9275" width="11.33203125" customWidth="1"/>
    <col min="9276" max="9280" width="12.5" customWidth="1"/>
    <col min="9281" max="9290" width="10.33203125" customWidth="1"/>
    <col min="9291" max="9291" width="9.6640625" customWidth="1"/>
    <col min="9292" max="9294" width="9.33203125" customWidth="1"/>
    <col min="9295" max="9295" width="8.6640625" customWidth="1"/>
    <col min="9296" max="9296" width="12.83203125" customWidth="1"/>
    <col min="9297" max="9514" width="8.83203125" customWidth="1"/>
    <col min="9515" max="9515" width="33" customWidth="1"/>
    <col min="9516" max="9516" width="23.6640625" customWidth="1"/>
    <col min="9517" max="9521" width="10.1640625" customWidth="1"/>
    <col min="9522" max="9526" width="11.1640625" customWidth="1"/>
    <col min="9527" max="9531" width="11.33203125" customWidth="1"/>
    <col min="9532" max="9536" width="12.5" customWidth="1"/>
    <col min="9537" max="9546" width="10.33203125" customWidth="1"/>
    <col min="9547" max="9547" width="9.6640625" customWidth="1"/>
    <col min="9548" max="9550" width="9.33203125" customWidth="1"/>
    <col min="9551" max="9551" width="8.6640625" customWidth="1"/>
    <col min="9552" max="9552" width="12.83203125" customWidth="1"/>
    <col min="9553" max="9770" width="8.83203125" customWidth="1"/>
    <col min="9771" max="9771" width="33" customWidth="1"/>
    <col min="9772" max="9772" width="23.6640625" customWidth="1"/>
    <col min="9773" max="9777" width="10.1640625" customWidth="1"/>
    <col min="9778" max="9782" width="11.1640625" customWidth="1"/>
    <col min="9783" max="9787" width="11.33203125" customWidth="1"/>
    <col min="9788" max="9792" width="12.5" customWidth="1"/>
    <col min="9793" max="9802" width="10.33203125" customWidth="1"/>
    <col min="9803" max="9803" width="9.6640625" customWidth="1"/>
    <col min="9804" max="9806" width="9.33203125" customWidth="1"/>
    <col min="9807" max="9807" width="8.6640625" customWidth="1"/>
    <col min="9808" max="9808" width="12.83203125" customWidth="1"/>
    <col min="9809" max="10026" width="8.83203125" customWidth="1"/>
    <col min="10027" max="10027" width="33" customWidth="1"/>
    <col min="10028" max="10028" width="23.6640625" customWidth="1"/>
    <col min="10029" max="10033" width="10.1640625" customWidth="1"/>
    <col min="10034" max="10038" width="11.1640625" customWidth="1"/>
    <col min="10039" max="10043" width="11.33203125" customWidth="1"/>
    <col min="10044" max="10048" width="12.5" customWidth="1"/>
    <col min="10049" max="10058" width="10.33203125" customWidth="1"/>
    <col min="10059" max="10059" width="9.6640625" customWidth="1"/>
    <col min="10060" max="10062" width="9.33203125" customWidth="1"/>
    <col min="10063" max="10063" width="8.6640625" customWidth="1"/>
    <col min="10064" max="10064" width="12.83203125" customWidth="1"/>
    <col min="10065" max="10282" width="8.83203125" customWidth="1"/>
    <col min="10283" max="10283" width="33" customWidth="1"/>
    <col min="10284" max="10284" width="23.6640625" customWidth="1"/>
    <col min="10285" max="10289" width="10.1640625" customWidth="1"/>
    <col min="10290" max="10294" width="11.1640625" customWidth="1"/>
    <col min="10295" max="10299" width="11.33203125" customWidth="1"/>
    <col min="10300" max="10304" width="12.5" customWidth="1"/>
    <col min="10305" max="10314" width="10.33203125" customWidth="1"/>
    <col min="10315" max="10315" width="9.6640625" customWidth="1"/>
    <col min="10316" max="10318" width="9.33203125" customWidth="1"/>
    <col min="10319" max="10319" width="8.6640625" customWidth="1"/>
    <col min="10320" max="10320" width="12.83203125" customWidth="1"/>
    <col min="10321" max="10538" width="8.83203125" customWidth="1"/>
    <col min="10539" max="10539" width="33" customWidth="1"/>
    <col min="10540" max="10540" width="23.6640625" customWidth="1"/>
    <col min="10541" max="10545" width="10.1640625" customWidth="1"/>
    <col min="10546" max="10550" width="11.1640625" customWidth="1"/>
    <col min="10551" max="10555" width="11.33203125" customWidth="1"/>
    <col min="10556" max="10560" width="12.5" customWidth="1"/>
    <col min="10561" max="10570" width="10.33203125" customWidth="1"/>
    <col min="10571" max="10571" width="9.6640625" customWidth="1"/>
    <col min="10572" max="10574" width="9.33203125" customWidth="1"/>
    <col min="10575" max="10575" width="8.6640625" customWidth="1"/>
    <col min="10576" max="10576" width="12.83203125" customWidth="1"/>
    <col min="10577" max="10794" width="8.83203125" customWidth="1"/>
    <col min="10795" max="10795" width="33" customWidth="1"/>
    <col min="10796" max="10796" width="23.6640625" customWidth="1"/>
    <col min="10797" max="10801" width="10.1640625" customWidth="1"/>
    <col min="10802" max="10806" width="11.1640625" customWidth="1"/>
    <col min="10807" max="10811" width="11.33203125" customWidth="1"/>
    <col min="10812" max="10816" width="12.5" customWidth="1"/>
    <col min="10817" max="10826" width="10.33203125" customWidth="1"/>
    <col min="10827" max="10827" width="9.6640625" customWidth="1"/>
    <col min="10828" max="10830" width="9.33203125" customWidth="1"/>
    <col min="10831" max="10831" width="8.6640625" customWidth="1"/>
    <col min="10832" max="10832" width="12.83203125" customWidth="1"/>
    <col min="10833" max="11050" width="8.83203125" customWidth="1"/>
    <col min="11051" max="11051" width="33" customWidth="1"/>
    <col min="11052" max="11052" width="23.6640625" customWidth="1"/>
    <col min="11053" max="11057" width="10.1640625" customWidth="1"/>
    <col min="11058" max="11062" width="11.1640625" customWidth="1"/>
    <col min="11063" max="11067" width="11.33203125" customWidth="1"/>
    <col min="11068" max="11072" width="12.5" customWidth="1"/>
    <col min="11073" max="11082" width="10.33203125" customWidth="1"/>
    <col min="11083" max="11083" width="9.6640625" customWidth="1"/>
    <col min="11084" max="11086" width="9.33203125" customWidth="1"/>
    <col min="11087" max="11087" width="8.6640625" customWidth="1"/>
    <col min="11088" max="11088" width="12.83203125" customWidth="1"/>
    <col min="11089" max="11306" width="8.83203125" customWidth="1"/>
    <col min="11307" max="11307" width="33" customWidth="1"/>
    <col min="11308" max="11308" width="23.6640625" customWidth="1"/>
    <col min="11309" max="11313" width="10.1640625" customWidth="1"/>
    <col min="11314" max="11318" width="11.1640625" customWidth="1"/>
    <col min="11319" max="11323" width="11.33203125" customWidth="1"/>
    <col min="11324" max="11328" width="12.5" customWidth="1"/>
    <col min="11329" max="11338" width="10.33203125" customWidth="1"/>
    <col min="11339" max="11339" width="9.6640625" customWidth="1"/>
    <col min="11340" max="11342" width="9.33203125" customWidth="1"/>
    <col min="11343" max="11343" width="8.6640625" customWidth="1"/>
    <col min="11344" max="11344" width="12.83203125" customWidth="1"/>
    <col min="11345" max="11562" width="8.83203125" customWidth="1"/>
    <col min="11563" max="11563" width="33" customWidth="1"/>
    <col min="11564" max="11564" width="23.6640625" customWidth="1"/>
    <col min="11565" max="11569" width="10.1640625" customWidth="1"/>
    <col min="11570" max="11574" width="11.1640625" customWidth="1"/>
    <col min="11575" max="11579" width="11.33203125" customWidth="1"/>
    <col min="11580" max="11584" width="12.5" customWidth="1"/>
    <col min="11585" max="11594" width="10.33203125" customWidth="1"/>
    <col min="11595" max="11595" width="9.6640625" customWidth="1"/>
    <col min="11596" max="11598" width="9.33203125" customWidth="1"/>
    <col min="11599" max="11599" width="8.6640625" customWidth="1"/>
    <col min="11600" max="11600" width="12.83203125" customWidth="1"/>
    <col min="11601" max="11818" width="8.83203125" customWidth="1"/>
    <col min="11819" max="11819" width="33" customWidth="1"/>
    <col min="11820" max="11820" width="23.6640625" customWidth="1"/>
    <col min="11821" max="11825" width="10.1640625" customWidth="1"/>
    <col min="11826" max="11830" width="11.1640625" customWidth="1"/>
    <col min="11831" max="11835" width="11.33203125" customWidth="1"/>
    <col min="11836" max="11840" width="12.5" customWidth="1"/>
    <col min="11841" max="11850" width="10.33203125" customWidth="1"/>
    <col min="11851" max="11851" width="9.6640625" customWidth="1"/>
    <col min="11852" max="11854" width="9.33203125" customWidth="1"/>
    <col min="11855" max="11855" width="8.6640625" customWidth="1"/>
    <col min="11856" max="11856" width="12.83203125" customWidth="1"/>
    <col min="11857" max="12074" width="8.83203125" customWidth="1"/>
    <col min="12075" max="12075" width="33" customWidth="1"/>
    <col min="12076" max="12076" width="23.6640625" customWidth="1"/>
    <col min="12077" max="12081" width="10.1640625" customWidth="1"/>
    <col min="12082" max="12086" width="11.1640625" customWidth="1"/>
    <col min="12087" max="12091" width="11.33203125" customWidth="1"/>
    <col min="12092" max="12096" width="12.5" customWidth="1"/>
    <col min="12097" max="12106" width="10.33203125" customWidth="1"/>
    <col min="12107" max="12107" width="9.6640625" customWidth="1"/>
    <col min="12108" max="12110" width="9.33203125" customWidth="1"/>
    <col min="12111" max="12111" width="8.6640625" customWidth="1"/>
    <col min="12112" max="12112" width="12.83203125" customWidth="1"/>
    <col min="12113" max="12330" width="8.83203125" customWidth="1"/>
    <col min="12331" max="12331" width="33" customWidth="1"/>
    <col min="12332" max="12332" width="23.6640625" customWidth="1"/>
    <col min="12333" max="12337" width="10.1640625" customWidth="1"/>
    <col min="12338" max="12342" width="11.1640625" customWidth="1"/>
    <col min="12343" max="12347" width="11.33203125" customWidth="1"/>
    <col min="12348" max="12352" width="12.5" customWidth="1"/>
    <col min="12353" max="12362" width="10.33203125" customWidth="1"/>
    <col min="12363" max="12363" width="9.6640625" customWidth="1"/>
    <col min="12364" max="12366" width="9.33203125" customWidth="1"/>
    <col min="12367" max="12367" width="8.6640625" customWidth="1"/>
    <col min="12368" max="12368" width="12.83203125" customWidth="1"/>
    <col min="12369" max="12586" width="8.83203125" customWidth="1"/>
    <col min="12587" max="12587" width="33" customWidth="1"/>
    <col min="12588" max="12588" width="23.6640625" customWidth="1"/>
    <col min="12589" max="12593" width="10.1640625" customWidth="1"/>
    <col min="12594" max="12598" width="11.1640625" customWidth="1"/>
    <col min="12599" max="12603" width="11.33203125" customWidth="1"/>
    <col min="12604" max="12608" width="12.5" customWidth="1"/>
    <col min="12609" max="12618" width="10.33203125" customWidth="1"/>
    <col min="12619" max="12619" width="9.6640625" customWidth="1"/>
    <col min="12620" max="12622" width="9.33203125" customWidth="1"/>
    <col min="12623" max="12623" width="8.6640625" customWidth="1"/>
    <col min="12624" max="12624" width="12.83203125" customWidth="1"/>
    <col min="12625" max="12842" width="8.83203125" customWidth="1"/>
    <col min="12843" max="12843" width="33" customWidth="1"/>
    <col min="12844" max="12844" width="23.6640625" customWidth="1"/>
    <col min="12845" max="12849" width="10.1640625" customWidth="1"/>
    <col min="12850" max="12854" width="11.1640625" customWidth="1"/>
    <col min="12855" max="12859" width="11.33203125" customWidth="1"/>
    <col min="12860" max="12864" width="12.5" customWidth="1"/>
    <col min="12865" max="12874" width="10.33203125" customWidth="1"/>
    <col min="12875" max="12875" width="9.6640625" customWidth="1"/>
    <col min="12876" max="12878" width="9.33203125" customWidth="1"/>
    <col min="12879" max="12879" width="8.6640625" customWidth="1"/>
    <col min="12880" max="12880" width="12.83203125" customWidth="1"/>
    <col min="12881" max="13098" width="8.83203125" customWidth="1"/>
    <col min="13099" max="13099" width="33" customWidth="1"/>
    <col min="13100" max="13100" width="23.6640625" customWidth="1"/>
    <col min="13101" max="13105" width="10.1640625" customWidth="1"/>
    <col min="13106" max="13110" width="11.1640625" customWidth="1"/>
    <col min="13111" max="13115" width="11.33203125" customWidth="1"/>
    <col min="13116" max="13120" width="12.5" customWidth="1"/>
    <col min="13121" max="13130" width="10.33203125" customWidth="1"/>
    <col min="13131" max="13131" width="9.6640625" customWidth="1"/>
    <col min="13132" max="13134" width="9.33203125" customWidth="1"/>
    <col min="13135" max="13135" width="8.6640625" customWidth="1"/>
    <col min="13136" max="13136" width="12.83203125" customWidth="1"/>
    <col min="13137" max="13354" width="8.83203125" customWidth="1"/>
    <col min="13355" max="13355" width="33" customWidth="1"/>
    <col min="13356" max="13356" width="23.6640625" customWidth="1"/>
    <col min="13357" max="13361" width="10.1640625" customWidth="1"/>
    <col min="13362" max="13366" width="11.1640625" customWidth="1"/>
    <col min="13367" max="13371" width="11.33203125" customWidth="1"/>
    <col min="13372" max="13376" width="12.5" customWidth="1"/>
    <col min="13377" max="13386" width="10.33203125" customWidth="1"/>
    <col min="13387" max="13387" width="9.6640625" customWidth="1"/>
    <col min="13388" max="13390" width="9.33203125" customWidth="1"/>
    <col min="13391" max="13391" width="8.6640625" customWidth="1"/>
    <col min="13392" max="13392" width="12.83203125" customWidth="1"/>
    <col min="13393" max="13610" width="8.83203125" customWidth="1"/>
    <col min="13611" max="13611" width="33" customWidth="1"/>
    <col min="13612" max="13612" width="23.6640625" customWidth="1"/>
    <col min="13613" max="13617" width="10.1640625" customWidth="1"/>
    <col min="13618" max="13622" width="11.1640625" customWidth="1"/>
    <col min="13623" max="13627" width="11.33203125" customWidth="1"/>
    <col min="13628" max="13632" width="12.5" customWidth="1"/>
    <col min="13633" max="13642" width="10.33203125" customWidth="1"/>
    <col min="13643" max="13643" width="9.6640625" customWidth="1"/>
    <col min="13644" max="13646" width="9.33203125" customWidth="1"/>
    <col min="13647" max="13647" width="8.6640625" customWidth="1"/>
    <col min="13648" max="13648" width="12.83203125" customWidth="1"/>
    <col min="13649" max="13866" width="8.83203125" customWidth="1"/>
    <col min="13867" max="13867" width="33" customWidth="1"/>
    <col min="13868" max="13868" width="23.6640625" customWidth="1"/>
    <col min="13869" max="13873" width="10.1640625" customWidth="1"/>
    <col min="13874" max="13878" width="11.1640625" customWidth="1"/>
    <col min="13879" max="13883" width="11.33203125" customWidth="1"/>
    <col min="13884" max="13888" width="12.5" customWidth="1"/>
    <col min="13889" max="13898" width="10.33203125" customWidth="1"/>
    <col min="13899" max="13899" width="9.6640625" customWidth="1"/>
    <col min="13900" max="13902" width="9.33203125" customWidth="1"/>
    <col min="13903" max="13903" width="8.6640625" customWidth="1"/>
    <col min="13904" max="13904" width="12.83203125" customWidth="1"/>
    <col min="13905" max="14122" width="8.83203125" customWidth="1"/>
    <col min="14123" max="14123" width="33" customWidth="1"/>
    <col min="14124" max="14124" width="23.6640625" customWidth="1"/>
    <col min="14125" max="14129" width="10.1640625" customWidth="1"/>
    <col min="14130" max="14134" width="11.1640625" customWidth="1"/>
    <col min="14135" max="14139" width="11.33203125" customWidth="1"/>
    <col min="14140" max="14144" width="12.5" customWidth="1"/>
    <col min="14145" max="14154" width="10.33203125" customWidth="1"/>
    <col min="14155" max="14155" width="9.6640625" customWidth="1"/>
    <col min="14156" max="14158" width="9.33203125" customWidth="1"/>
    <col min="14159" max="14159" width="8.6640625" customWidth="1"/>
    <col min="14160" max="14160" width="12.83203125" customWidth="1"/>
    <col min="14161" max="14378" width="8.83203125" customWidth="1"/>
    <col min="14379" max="14379" width="33" customWidth="1"/>
    <col min="14380" max="14380" width="23.6640625" customWidth="1"/>
    <col min="14381" max="14385" width="10.1640625" customWidth="1"/>
    <col min="14386" max="14390" width="11.1640625" customWidth="1"/>
    <col min="14391" max="14395" width="11.33203125" customWidth="1"/>
    <col min="14396" max="14400" width="12.5" customWidth="1"/>
    <col min="14401" max="14410" width="10.33203125" customWidth="1"/>
    <col min="14411" max="14411" width="9.6640625" customWidth="1"/>
    <col min="14412" max="14414" width="9.33203125" customWidth="1"/>
    <col min="14415" max="14415" width="8.6640625" customWidth="1"/>
    <col min="14416" max="14416" width="12.83203125" customWidth="1"/>
    <col min="14417" max="14634" width="8.83203125" customWidth="1"/>
    <col min="14635" max="14635" width="33" customWidth="1"/>
    <col min="14636" max="14636" width="23.6640625" customWidth="1"/>
    <col min="14637" max="14641" width="10.1640625" customWidth="1"/>
    <col min="14642" max="14646" width="11.1640625" customWidth="1"/>
    <col min="14647" max="14651" width="11.33203125" customWidth="1"/>
    <col min="14652" max="14656" width="12.5" customWidth="1"/>
    <col min="14657" max="14666" width="10.33203125" customWidth="1"/>
    <col min="14667" max="14667" width="9.6640625" customWidth="1"/>
    <col min="14668" max="14670" width="9.33203125" customWidth="1"/>
    <col min="14671" max="14671" width="8.6640625" customWidth="1"/>
    <col min="14672" max="14672" width="12.83203125" customWidth="1"/>
    <col min="14673" max="14890" width="8.83203125" customWidth="1"/>
    <col min="14891" max="14891" width="33" customWidth="1"/>
    <col min="14892" max="14892" width="23.6640625" customWidth="1"/>
    <col min="14893" max="14897" width="10.1640625" customWidth="1"/>
    <col min="14898" max="14902" width="11.1640625" customWidth="1"/>
    <col min="14903" max="14907" width="11.33203125" customWidth="1"/>
    <col min="14908" max="14912" width="12.5" customWidth="1"/>
    <col min="14913" max="14922" width="10.33203125" customWidth="1"/>
    <col min="14923" max="14923" width="9.6640625" customWidth="1"/>
    <col min="14924" max="14926" width="9.33203125" customWidth="1"/>
    <col min="14927" max="14927" width="8.6640625" customWidth="1"/>
    <col min="14928" max="14928" width="12.83203125" customWidth="1"/>
    <col min="14929" max="15146" width="8.83203125" customWidth="1"/>
    <col min="15147" max="15147" width="33" customWidth="1"/>
    <col min="15148" max="15148" width="23.6640625" customWidth="1"/>
    <col min="15149" max="15153" width="10.1640625" customWidth="1"/>
    <col min="15154" max="15158" width="11.1640625" customWidth="1"/>
    <col min="15159" max="15163" width="11.33203125" customWidth="1"/>
    <col min="15164" max="15168" width="12.5" customWidth="1"/>
    <col min="15169" max="15178" width="10.33203125" customWidth="1"/>
    <col min="15179" max="15179" width="9.6640625" customWidth="1"/>
    <col min="15180" max="15182" width="9.33203125" customWidth="1"/>
    <col min="15183" max="15183" width="8.6640625" customWidth="1"/>
    <col min="15184" max="15184" width="12.83203125" customWidth="1"/>
    <col min="15185" max="15402" width="8.83203125" customWidth="1"/>
    <col min="15403" max="15403" width="33" customWidth="1"/>
    <col min="15404" max="15404" width="23.6640625" customWidth="1"/>
    <col min="15405" max="15409" width="10.1640625" customWidth="1"/>
    <col min="15410" max="15414" width="11.1640625" customWidth="1"/>
    <col min="15415" max="15419" width="11.33203125" customWidth="1"/>
    <col min="15420" max="15424" width="12.5" customWidth="1"/>
    <col min="15425" max="15434" width="10.33203125" customWidth="1"/>
    <col min="15435" max="15435" width="9.6640625" customWidth="1"/>
    <col min="15436" max="15438" width="9.33203125" customWidth="1"/>
    <col min="15439" max="15439" width="8.6640625" customWidth="1"/>
    <col min="15440" max="15440" width="12.83203125" customWidth="1"/>
    <col min="15441" max="15658" width="8.83203125" customWidth="1"/>
    <col min="15659" max="15659" width="33" customWidth="1"/>
    <col min="15660" max="15660" width="23.6640625" customWidth="1"/>
    <col min="15661" max="15665" width="10.1640625" customWidth="1"/>
    <col min="15666" max="15670" width="11.1640625" customWidth="1"/>
    <col min="15671" max="15675" width="11.33203125" customWidth="1"/>
    <col min="15676" max="15680" width="12.5" customWidth="1"/>
    <col min="15681" max="15690" width="10.33203125" customWidth="1"/>
    <col min="15691" max="15691" width="9.6640625" customWidth="1"/>
    <col min="15692" max="15694" width="9.33203125" customWidth="1"/>
    <col min="15695" max="15695" width="8.6640625" customWidth="1"/>
    <col min="15696" max="15696" width="12.83203125" customWidth="1"/>
    <col min="15697" max="15914" width="8.83203125" customWidth="1"/>
    <col min="15915" max="15915" width="33" customWidth="1"/>
    <col min="15916" max="15916" width="23.6640625" customWidth="1"/>
    <col min="15917" max="15921" width="10.1640625" customWidth="1"/>
    <col min="15922" max="15926" width="11.1640625" customWidth="1"/>
    <col min="15927" max="15931" width="11.33203125" customWidth="1"/>
    <col min="15932" max="15936" width="12.5" customWidth="1"/>
    <col min="15937" max="15946" width="10.33203125" customWidth="1"/>
    <col min="15947" max="15947" width="9.6640625" customWidth="1"/>
    <col min="15948" max="15950" width="9.33203125" customWidth="1"/>
    <col min="15951" max="15951" width="8.6640625" customWidth="1"/>
    <col min="15952" max="15952" width="12.83203125" customWidth="1"/>
    <col min="15953" max="16170" width="8.83203125" customWidth="1"/>
    <col min="16171" max="16171" width="33" customWidth="1"/>
    <col min="16172" max="16172" width="23.6640625" customWidth="1"/>
    <col min="16173" max="16177" width="10.1640625" customWidth="1"/>
    <col min="16178" max="16182" width="11.1640625" customWidth="1"/>
    <col min="16183" max="16187" width="11.33203125" customWidth="1"/>
    <col min="16188" max="16192" width="12.5" customWidth="1"/>
    <col min="16193" max="16202" width="10.33203125" customWidth="1"/>
    <col min="16203" max="16203" width="9.6640625" customWidth="1"/>
    <col min="16204" max="16206" width="9.33203125" customWidth="1"/>
    <col min="16207" max="16207" width="8.6640625" customWidth="1"/>
    <col min="16208" max="16208" width="12.83203125" customWidth="1"/>
    <col min="16209" max="16384" width="8.83203125" customWidth="1"/>
  </cols>
  <sheetData>
    <row r="1" spans="1:80" ht="18" x14ac:dyDescent="0.2">
      <c r="A1" s="10" t="s">
        <v>9</v>
      </c>
      <c r="B1" s="10"/>
      <c r="C1" s="10"/>
      <c r="D1" s="10"/>
      <c r="E1" s="10"/>
      <c r="F1" s="10"/>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row>
    <row r="2" spans="1:80" ht="18" x14ac:dyDescent="0.2">
      <c r="A2" s="13" t="s">
        <v>10</v>
      </c>
      <c r="B2" s="13"/>
      <c r="C2" s="13"/>
      <c r="D2" s="13"/>
      <c r="E2" s="13"/>
      <c r="F2" s="13"/>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t="s">
        <v>11</v>
      </c>
      <c r="BP2" s="12"/>
      <c r="BQ2" s="12"/>
      <c r="BR2" s="12"/>
      <c r="BS2" s="12"/>
      <c r="BT2" s="12"/>
      <c r="BU2" s="12"/>
      <c r="BV2" s="12"/>
      <c r="BW2" s="12"/>
      <c r="BX2" s="12"/>
      <c r="BY2" s="12"/>
      <c r="BZ2" s="12"/>
      <c r="CA2" s="14"/>
      <c r="CB2" s="14"/>
    </row>
    <row r="3" spans="1:80" ht="18" x14ac:dyDescent="0.2">
      <c r="A3" s="15" t="s">
        <v>12</v>
      </c>
      <c r="B3" s="15"/>
      <c r="C3" s="15"/>
      <c r="D3" s="15"/>
      <c r="E3" s="15"/>
      <c r="F3" s="15"/>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5"/>
      <c r="CB3" s="15"/>
    </row>
    <row r="4" spans="1:80" s="18" customFormat="1" ht="84" x14ac:dyDescent="0.15">
      <c r="A4" s="16" t="s">
        <v>13</v>
      </c>
      <c r="B4" s="16"/>
      <c r="C4" s="1" t="s">
        <v>0</v>
      </c>
      <c r="D4" s="1"/>
      <c r="E4" s="1"/>
      <c r="F4" s="1"/>
      <c r="G4" s="1"/>
      <c r="H4" s="1"/>
      <c r="I4" s="1"/>
      <c r="J4" s="1" t="s">
        <v>150</v>
      </c>
      <c r="K4" s="1" t="s">
        <v>151</v>
      </c>
      <c r="L4" s="1" t="s">
        <v>152</v>
      </c>
      <c r="M4" s="1" t="s">
        <v>153</v>
      </c>
      <c r="N4" s="1" t="s">
        <v>154</v>
      </c>
      <c r="O4" s="2" t="s">
        <v>1</v>
      </c>
      <c r="P4" s="2"/>
      <c r="Q4" s="2"/>
      <c r="R4" s="2"/>
      <c r="S4" s="2"/>
      <c r="T4" s="2"/>
      <c r="U4" s="2"/>
      <c r="V4" s="1" t="s">
        <v>150</v>
      </c>
      <c r="W4" s="1" t="s">
        <v>151</v>
      </c>
      <c r="X4" s="1" t="s">
        <v>152</v>
      </c>
      <c r="Y4" s="1" t="s">
        <v>153</v>
      </c>
      <c r="Z4" s="1" t="s">
        <v>154</v>
      </c>
      <c r="AA4" s="2" t="s">
        <v>2</v>
      </c>
      <c r="AB4" s="2"/>
      <c r="AC4" s="2"/>
      <c r="AD4" s="2"/>
      <c r="AE4" s="2"/>
      <c r="AF4" s="2"/>
      <c r="AG4" s="2"/>
      <c r="AH4" s="1" t="s">
        <v>150</v>
      </c>
      <c r="AI4" s="1" t="s">
        <v>151</v>
      </c>
      <c r="AJ4" s="1" t="s">
        <v>152</v>
      </c>
      <c r="AK4" s="1" t="s">
        <v>153</v>
      </c>
      <c r="AL4" s="1" t="s">
        <v>154</v>
      </c>
      <c r="AM4" s="3" t="s">
        <v>4</v>
      </c>
      <c r="AN4" s="3"/>
      <c r="AO4" s="3"/>
      <c r="AP4" s="3"/>
      <c r="AQ4" s="3"/>
      <c r="AR4" s="3"/>
      <c r="AS4" s="3"/>
      <c r="AT4" s="1" t="s">
        <v>150</v>
      </c>
      <c r="AU4" s="1" t="s">
        <v>151</v>
      </c>
      <c r="AV4" s="1" t="s">
        <v>152</v>
      </c>
      <c r="AW4" s="1" t="s">
        <v>153</v>
      </c>
      <c r="AX4" s="1" t="s">
        <v>154</v>
      </c>
      <c r="AY4" s="2" t="s">
        <v>5</v>
      </c>
      <c r="AZ4" s="2"/>
      <c r="BA4" s="2"/>
      <c r="BB4" s="2"/>
      <c r="BC4" s="2"/>
      <c r="BD4" s="2"/>
      <c r="BE4" s="2"/>
      <c r="BF4" s="1" t="s">
        <v>150</v>
      </c>
      <c r="BG4" s="1" t="s">
        <v>151</v>
      </c>
      <c r="BH4" s="1" t="s">
        <v>152</v>
      </c>
      <c r="BI4" s="1" t="s">
        <v>153</v>
      </c>
      <c r="BJ4" s="1" t="s">
        <v>154</v>
      </c>
      <c r="BK4" s="1" t="s">
        <v>6</v>
      </c>
      <c r="BP4" s="1"/>
      <c r="BQ4" s="1"/>
      <c r="BR4" s="1" t="s">
        <v>150</v>
      </c>
      <c r="BS4" s="1" t="s">
        <v>151</v>
      </c>
      <c r="BT4" s="1" t="s">
        <v>152</v>
      </c>
      <c r="BU4" s="1" t="s">
        <v>153</v>
      </c>
      <c r="BV4" s="1" t="s">
        <v>154</v>
      </c>
      <c r="BW4" s="3" t="s">
        <v>14</v>
      </c>
      <c r="BX4" s="2" t="s">
        <v>15</v>
      </c>
      <c r="BY4" s="2" t="s">
        <v>16</v>
      </c>
      <c r="BZ4" s="3" t="s">
        <v>17</v>
      </c>
      <c r="CA4" s="17" t="s">
        <v>18</v>
      </c>
      <c r="CB4" s="17" t="s">
        <v>19</v>
      </c>
    </row>
    <row r="5" spans="1:80" s="18" customFormat="1" ht="13" x14ac:dyDescent="0.15">
      <c r="A5" s="178"/>
      <c r="B5" s="179"/>
      <c r="C5" s="184">
        <v>2015</v>
      </c>
      <c r="D5" s="184">
        <v>2016</v>
      </c>
      <c r="E5" s="184">
        <v>2017</v>
      </c>
      <c r="F5" s="184">
        <v>2018</v>
      </c>
      <c r="G5" s="180">
        <v>2019</v>
      </c>
      <c r="H5" s="180">
        <v>2020</v>
      </c>
      <c r="I5" s="180">
        <v>2022</v>
      </c>
      <c r="J5" s="180"/>
      <c r="K5" s="180"/>
      <c r="L5" s="180"/>
      <c r="M5" s="180"/>
      <c r="N5" s="180"/>
      <c r="O5" s="184">
        <v>2015</v>
      </c>
      <c r="P5" s="184">
        <v>2016</v>
      </c>
      <c r="Q5" s="184">
        <v>2017</v>
      </c>
      <c r="R5" s="184">
        <v>2018</v>
      </c>
      <c r="S5" s="180">
        <v>2019</v>
      </c>
      <c r="T5" s="180">
        <v>2020</v>
      </c>
      <c r="U5" s="180">
        <v>2022</v>
      </c>
      <c r="V5" s="181"/>
      <c r="W5" s="181"/>
      <c r="X5" s="181"/>
      <c r="Y5" s="181"/>
      <c r="Z5" s="181"/>
      <c r="AA5" s="184">
        <v>2015</v>
      </c>
      <c r="AB5" s="184">
        <v>2016</v>
      </c>
      <c r="AC5" s="184">
        <v>2017</v>
      </c>
      <c r="AD5" s="184">
        <v>2018</v>
      </c>
      <c r="AE5" s="180">
        <v>2019</v>
      </c>
      <c r="AF5" s="180">
        <v>2020</v>
      </c>
      <c r="AG5" s="180">
        <v>2022</v>
      </c>
      <c r="AH5" s="181"/>
      <c r="AI5" s="181"/>
      <c r="AJ5" s="181"/>
      <c r="AK5" s="181"/>
      <c r="AL5" s="181"/>
      <c r="AM5" s="184">
        <v>2015</v>
      </c>
      <c r="AN5" s="184">
        <v>2016</v>
      </c>
      <c r="AO5" s="184">
        <v>2017</v>
      </c>
      <c r="AP5" s="184">
        <v>2018</v>
      </c>
      <c r="AQ5" s="180">
        <v>2019</v>
      </c>
      <c r="AR5" s="180">
        <v>2020</v>
      </c>
      <c r="AS5" s="180">
        <v>2022</v>
      </c>
      <c r="AT5" s="182"/>
      <c r="AU5" s="182"/>
      <c r="AV5" s="182"/>
      <c r="AW5" s="182"/>
      <c r="AX5" s="182"/>
      <c r="AY5" s="184">
        <v>2015</v>
      </c>
      <c r="AZ5" s="184">
        <v>2016</v>
      </c>
      <c r="BA5" s="184">
        <v>2017</v>
      </c>
      <c r="BB5" s="184">
        <v>2018</v>
      </c>
      <c r="BC5" s="180">
        <v>2019</v>
      </c>
      <c r="BD5" s="180">
        <v>2020</v>
      </c>
      <c r="BE5" s="180">
        <v>2022</v>
      </c>
      <c r="BF5" s="181"/>
      <c r="BG5" s="181"/>
      <c r="BH5" s="181"/>
      <c r="BI5" s="181"/>
      <c r="BJ5" s="181"/>
      <c r="BK5" s="184">
        <v>2015</v>
      </c>
      <c r="BL5" s="184">
        <v>2016</v>
      </c>
      <c r="BM5" s="184">
        <v>2017</v>
      </c>
      <c r="BN5" s="184">
        <v>2018</v>
      </c>
      <c r="BO5" s="180">
        <v>2019</v>
      </c>
      <c r="BP5" s="180">
        <v>2020</v>
      </c>
      <c r="BQ5" s="180">
        <v>2022</v>
      </c>
      <c r="BR5" s="180"/>
      <c r="BS5" s="180"/>
      <c r="BT5" s="180"/>
      <c r="BU5" s="180"/>
      <c r="BV5" s="180"/>
      <c r="BW5" s="182"/>
      <c r="BX5" s="181"/>
      <c r="BY5" s="181"/>
      <c r="BZ5" s="182"/>
      <c r="CA5" s="183"/>
      <c r="CB5" s="183"/>
    </row>
    <row r="6" spans="1:80" s="22" customFormat="1" ht="13" x14ac:dyDescent="0.15">
      <c r="A6" s="192" t="s">
        <v>20</v>
      </c>
      <c r="B6" s="19" t="s">
        <v>21</v>
      </c>
      <c r="C6" s="166">
        <v>1131223</v>
      </c>
      <c r="D6" s="166">
        <v>1183933</v>
      </c>
      <c r="E6" s="127">
        <v>1177632</v>
      </c>
      <c r="F6" s="127">
        <v>1147991</v>
      </c>
      <c r="G6" s="20">
        <v>1105563</v>
      </c>
      <c r="H6" s="21">
        <v>1137525</v>
      </c>
      <c r="I6" s="20">
        <v>1208688</v>
      </c>
      <c r="J6" s="20"/>
      <c r="K6" s="20"/>
      <c r="L6" s="20"/>
      <c r="M6" s="20"/>
      <c r="N6" s="20"/>
      <c r="O6" s="166">
        <v>14392</v>
      </c>
      <c r="P6" s="166">
        <v>15566</v>
      </c>
      <c r="Q6" s="127">
        <v>15657</v>
      </c>
      <c r="R6" s="127">
        <v>14786</v>
      </c>
      <c r="S6" s="20">
        <v>14325</v>
      </c>
      <c r="T6" s="21">
        <v>18109</v>
      </c>
      <c r="U6" s="20">
        <v>19897</v>
      </c>
      <c r="V6" s="20"/>
      <c r="W6" s="20"/>
      <c r="X6" s="20"/>
      <c r="Y6" s="20"/>
      <c r="Z6" s="20"/>
      <c r="AA6" s="166">
        <v>103064</v>
      </c>
      <c r="AB6" s="166">
        <v>111241</v>
      </c>
      <c r="AC6" s="127">
        <v>121084</v>
      </c>
      <c r="AD6" s="127">
        <v>127258</v>
      </c>
      <c r="AE6" s="20">
        <v>124817</v>
      </c>
      <c r="AF6" s="21">
        <v>110095</v>
      </c>
      <c r="AG6" s="20">
        <v>123850</v>
      </c>
      <c r="AH6" s="20"/>
      <c r="AI6" s="20"/>
      <c r="AJ6" s="20"/>
      <c r="AK6" s="20"/>
      <c r="AL6" s="20"/>
      <c r="AM6" s="166">
        <v>299232</v>
      </c>
      <c r="AN6" s="166">
        <v>306172</v>
      </c>
      <c r="AO6" s="127">
        <v>293160</v>
      </c>
      <c r="AP6" s="127">
        <v>260709</v>
      </c>
      <c r="AQ6" s="20">
        <v>239643</v>
      </c>
      <c r="AR6" s="21">
        <v>209643</v>
      </c>
      <c r="AS6" s="20">
        <v>215051</v>
      </c>
      <c r="AT6" s="20"/>
      <c r="AU6" s="20"/>
      <c r="AV6" s="20"/>
      <c r="AW6" s="20"/>
      <c r="AX6" s="20"/>
      <c r="AY6" s="166">
        <v>707017</v>
      </c>
      <c r="AZ6" s="166">
        <v>744132</v>
      </c>
      <c r="BA6" s="127">
        <v>747731</v>
      </c>
      <c r="BB6" s="127">
        <v>745238</v>
      </c>
      <c r="BC6" s="20">
        <v>726778</v>
      </c>
      <c r="BD6" s="21">
        <v>799678</v>
      </c>
      <c r="BE6" s="20">
        <v>849890</v>
      </c>
      <c r="BF6" s="20"/>
      <c r="BG6" s="20"/>
      <c r="BH6" s="20"/>
      <c r="BI6" s="20"/>
      <c r="BJ6" s="20"/>
      <c r="BK6" s="166">
        <v>7332702</v>
      </c>
      <c r="BL6" s="166">
        <v>7319177</v>
      </c>
      <c r="BM6" s="127">
        <v>7074399</v>
      </c>
      <c r="BN6" s="127">
        <v>6677611</v>
      </c>
      <c r="BO6" s="20">
        <v>6203201</v>
      </c>
      <c r="BP6" s="21">
        <v>5670244</v>
      </c>
      <c r="BQ6" s="20">
        <v>6120810</v>
      </c>
      <c r="BR6" s="20"/>
      <c r="BS6" s="20"/>
      <c r="BT6" s="20"/>
      <c r="BU6" s="20"/>
      <c r="BV6" s="20"/>
      <c r="BW6" s="20">
        <v>981264</v>
      </c>
      <c r="BX6" s="20">
        <v>4533178</v>
      </c>
      <c r="BY6" s="20">
        <v>655778</v>
      </c>
      <c r="BZ6" s="20">
        <v>32981</v>
      </c>
      <c r="CA6" s="20">
        <v>15008</v>
      </c>
      <c r="CB6" s="20">
        <v>297524524</v>
      </c>
    </row>
    <row r="7" spans="1:80" s="22" customFormat="1" ht="13" x14ac:dyDescent="0.15">
      <c r="A7" s="193"/>
      <c r="B7" s="19" t="s">
        <v>22</v>
      </c>
      <c r="C7" s="164">
        <v>46</v>
      </c>
      <c r="D7" s="164">
        <v>45.6</v>
      </c>
      <c r="E7" s="125">
        <v>45.6</v>
      </c>
      <c r="F7" s="125">
        <v>45.5</v>
      </c>
      <c r="G7" s="4">
        <v>45.5</v>
      </c>
      <c r="H7" s="5">
        <v>41.7</v>
      </c>
      <c r="I7" s="4">
        <v>36.700000000000003</v>
      </c>
      <c r="J7" s="4">
        <f>G7-I7</f>
        <v>8.7999999999999972</v>
      </c>
      <c r="K7" s="23">
        <f>J7/G7</f>
        <v>0.19340659340659336</v>
      </c>
      <c r="L7" s="189">
        <f>AVERAGE(C7:G7)</f>
        <v>45.64</v>
      </c>
      <c r="M7" s="189">
        <f>L7-I7</f>
        <v>8.9399999999999977</v>
      </c>
      <c r="N7" s="23">
        <f>M7/L7</f>
        <v>0.19588080631025412</v>
      </c>
      <c r="O7" s="164">
        <v>61.5</v>
      </c>
      <c r="P7" s="164">
        <v>59.4</v>
      </c>
      <c r="Q7" s="125">
        <v>61.6</v>
      </c>
      <c r="R7" s="125">
        <v>62.3</v>
      </c>
      <c r="S7" s="4">
        <v>61.4</v>
      </c>
      <c r="T7" s="5">
        <v>54.4</v>
      </c>
      <c r="U7" s="4">
        <v>52.3</v>
      </c>
      <c r="V7" s="4">
        <f>S7-U7</f>
        <v>9.1000000000000014</v>
      </c>
      <c r="W7" s="23">
        <f>V7/S7</f>
        <v>0.14820846905537463</v>
      </c>
      <c r="X7" s="189">
        <f>AVERAGE(O7:S7)</f>
        <v>61.239999999999995</v>
      </c>
      <c r="Y7" s="189">
        <f>X7-U7</f>
        <v>8.9399999999999977</v>
      </c>
      <c r="Z7" s="23">
        <f>Y7/X7</f>
        <v>0.14598301763553231</v>
      </c>
      <c r="AA7" s="164">
        <v>37.799999999999997</v>
      </c>
      <c r="AB7" s="164">
        <v>36.5</v>
      </c>
      <c r="AC7" s="125">
        <v>34.5</v>
      </c>
      <c r="AD7" s="125">
        <v>33.4</v>
      </c>
      <c r="AE7" s="4">
        <v>32.9</v>
      </c>
      <c r="AF7" s="5">
        <v>30.6</v>
      </c>
      <c r="AG7" s="4">
        <v>26.1</v>
      </c>
      <c r="AH7" s="4">
        <f>AE7-AG7</f>
        <v>6.7999999999999972</v>
      </c>
      <c r="AI7" s="23">
        <f>AH7/AE7</f>
        <v>0.20668693009118533</v>
      </c>
      <c r="AJ7" s="189">
        <f>AVERAGE(AA7:AE7)</f>
        <v>35.019999999999996</v>
      </c>
      <c r="AK7" s="189">
        <f>AJ7-AG7</f>
        <v>8.9199999999999946</v>
      </c>
      <c r="AL7" s="23">
        <f>AK7/AJ7</f>
        <v>0.25471159337521404</v>
      </c>
      <c r="AM7" s="164">
        <v>29.3</v>
      </c>
      <c r="AN7" s="164">
        <v>29.6</v>
      </c>
      <c r="AO7" s="125">
        <v>29.7</v>
      </c>
      <c r="AP7" s="125">
        <v>30.4</v>
      </c>
      <c r="AQ7" s="4">
        <v>30.5</v>
      </c>
      <c r="AR7" s="5">
        <v>28.8</v>
      </c>
      <c r="AS7" s="4">
        <v>23.2</v>
      </c>
      <c r="AT7" s="4">
        <f>AQ7-AS7</f>
        <v>7.3000000000000007</v>
      </c>
      <c r="AU7" s="23">
        <f>AT7/AQ7</f>
        <v>0.23934426229508199</v>
      </c>
      <c r="AV7" s="189">
        <f>AVERAGE(AM7:AQ7)</f>
        <v>29.9</v>
      </c>
      <c r="AW7" s="189">
        <f>AV7-AS7</f>
        <v>6.6999999999999993</v>
      </c>
      <c r="AX7" s="23">
        <f>AW7/AV7</f>
        <v>0.22408026755852842</v>
      </c>
      <c r="AY7" s="164">
        <v>54</v>
      </c>
      <c r="AZ7" s="164">
        <v>53.3</v>
      </c>
      <c r="BA7" s="125">
        <v>53.3</v>
      </c>
      <c r="BB7" s="125">
        <v>52.5</v>
      </c>
      <c r="BC7" s="4">
        <v>52.3</v>
      </c>
      <c r="BD7" s="5">
        <v>46.4</v>
      </c>
      <c r="BE7" s="4">
        <v>41.4</v>
      </c>
      <c r="BF7" s="4">
        <f>BC7-BE7</f>
        <v>10.899999999999999</v>
      </c>
      <c r="BG7" s="23">
        <f>BF7/BC7</f>
        <v>0.20841300191204587</v>
      </c>
      <c r="BH7" s="189">
        <f>AVERAGE(AY7:BC7)</f>
        <v>53.08</v>
      </c>
      <c r="BI7" s="189">
        <f>BH7-BE7</f>
        <v>11.68</v>
      </c>
      <c r="BJ7" s="23">
        <f>BI7/BH7</f>
        <v>0.22004521477015826</v>
      </c>
      <c r="BK7" s="164">
        <v>19.399999999999999</v>
      </c>
      <c r="BL7" s="164">
        <v>18.3</v>
      </c>
      <c r="BM7" s="125">
        <v>17.600000000000001</v>
      </c>
      <c r="BN7" s="125">
        <v>17.600000000000001</v>
      </c>
      <c r="BO7" s="4">
        <v>17.2</v>
      </c>
      <c r="BP7" s="5">
        <v>14.6</v>
      </c>
      <c r="BQ7" s="4">
        <v>12.1</v>
      </c>
      <c r="BR7" s="4">
        <f>BO7-BQ7</f>
        <v>5.0999999999999996</v>
      </c>
      <c r="BS7" s="23">
        <f>BR7/BO7</f>
        <v>0.29651162790697672</v>
      </c>
      <c r="BT7" s="189">
        <f>AVERAGE(BK7:BO7)</f>
        <v>18.020000000000003</v>
      </c>
      <c r="BU7" s="189">
        <f>BT7-BQ7</f>
        <v>5.9200000000000035</v>
      </c>
      <c r="BV7" s="23">
        <f>BU7/BT7</f>
        <v>0.32852386237513886</v>
      </c>
      <c r="BW7" s="4">
        <v>14.1</v>
      </c>
      <c r="BX7" s="4">
        <v>18.399999999999999</v>
      </c>
      <c r="BY7" s="4">
        <v>13.8</v>
      </c>
      <c r="BZ7" s="4">
        <v>23.8</v>
      </c>
    </row>
    <row r="8" spans="1:80" s="22" customFormat="1" ht="13" x14ac:dyDescent="0.15">
      <c r="A8" s="194" t="s">
        <v>23</v>
      </c>
      <c r="B8" s="19" t="s">
        <v>21</v>
      </c>
      <c r="C8" s="166">
        <v>898247</v>
      </c>
      <c r="D8" s="166">
        <v>944676</v>
      </c>
      <c r="E8" s="127">
        <v>942624</v>
      </c>
      <c r="F8" s="127">
        <v>915256</v>
      </c>
      <c r="G8" s="20">
        <v>878923</v>
      </c>
      <c r="H8" s="21">
        <v>902091</v>
      </c>
      <c r="I8" s="20">
        <v>964978</v>
      </c>
      <c r="J8" s="20"/>
      <c r="K8" s="20"/>
      <c r="L8" s="20"/>
      <c r="M8" s="20"/>
      <c r="N8" s="20"/>
      <c r="O8" s="166">
        <v>11088</v>
      </c>
      <c r="P8" s="166">
        <v>11978</v>
      </c>
      <c r="Q8" s="127">
        <v>12288</v>
      </c>
      <c r="R8" s="127">
        <v>11463</v>
      </c>
      <c r="S8" s="20">
        <v>11020</v>
      </c>
      <c r="T8" s="24">
        <v>14168</v>
      </c>
      <c r="U8" s="20">
        <v>15623</v>
      </c>
      <c r="V8" s="20"/>
      <c r="W8" s="20"/>
      <c r="X8" s="20"/>
      <c r="Y8" s="20"/>
      <c r="Z8" s="20"/>
      <c r="AA8" s="166">
        <v>76863</v>
      </c>
      <c r="AB8" s="166">
        <v>82764</v>
      </c>
      <c r="AC8" s="127">
        <v>90329</v>
      </c>
      <c r="AD8" s="127">
        <v>94822</v>
      </c>
      <c r="AE8" s="20">
        <v>92241</v>
      </c>
      <c r="AF8" s="24">
        <v>80482</v>
      </c>
      <c r="AG8" s="20">
        <v>91310</v>
      </c>
      <c r="AH8" s="20"/>
      <c r="AI8" s="20"/>
      <c r="AJ8" s="20"/>
      <c r="AK8" s="20"/>
      <c r="AL8" s="20"/>
      <c r="AM8" s="166">
        <v>260582</v>
      </c>
      <c r="AN8" s="166">
        <v>268367</v>
      </c>
      <c r="AO8" s="127">
        <v>257523</v>
      </c>
      <c r="AP8" s="127">
        <v>228461</v>
      </c>
      <c r="AQ8" s="20">
        <v>209959</v>
      </c>
      <c r="AR8" s="24">
        <v>183590</v>
      </c>
      <c r="AS8" s="20">
        <v>190475</v>
      </c>
      <c r="AT8" s="20"/>
      <c r="AU8" s="20"/>
      <c r="AV8" s="20"/>
      <c r="AW8" s="20"/>
      <c r="AX8" s="20"/>
      <c r="AY8" s="166">
        <v>544730</v>
      </c>
      <c r="AZ8" s="166">
        <v>577033</v>
      </c>
      <c r="BA8" s="127">
        <v>582484</v>
      </c>
      <c r="BB8" s="127">
        <v>580510</v>
      </c>
      <c r="BC8" s="20">
        <v>565703</v>
      </c>
      <c r="BD8" s="24">
        <v>623851</v>
      </c>
      <c r="BE8" s="20">
        <v>667570</v>
      </c>
      <c r="BF8" s="20"/>
      <c r="BG8" s="20"/>
      <c r="BH8" s="20"/>
      <c r="BI8" s="20"/>
      <c r="BJ8" s="20"/>
      <c r="BK8" s="166">
        <v>5794921</v>
      </c>
      <c r="BL8" s="166">
        <v>5818143</v>
      </c>
      <c r="BM8" s="127">
        <v>5646734</v>
      </c>
      <c r="BN8" s="127">
        <v>5333263</v>
      </c>
      <c r="BO8" s="20">
        <v>4976072</v>
      </c>
      <c r="BP8" s="21">
        <v>4528049</v>
      </c>
      <c r="BQ8" s="20">
        <v>4988159</v>
      </c>
      <c r="BR8" s="20"/>
      <c r="BS8" s="20"/>
      <c r="BT8" s="20"/>
      <c r="BU8" s="20"/>
      <c r="BV8" s="20"/>
      <c r="BW8" s="20">
        <v>733199</v>
      </c>
      <c r="BX8" s="20">
        <v>3693498</v>
      </c>
      <c r="BY8" s="20">
        <v>523739</v>
      </c>
      <c r="BZ8" s="20">
        <v>25636</v>
      </c>
      <c r="CA8" s="20">
        <v>10779</v>
      </c>
      <c r="CB8" s="20">
        <v>201853210</v>
      </c>
    </row>
    <row r="9" spans="1:80" s="22" customFormat="1" x14ac:dyDescent="0.2">
      <c r="A9" s="195"/>
      <c r="B9" s="19" t="s">
        <v>22</v>
      </c>
      <c r="C9" s="164">
        <v>44.3</v>
      </c>
      <c r="D9" s="164">
        <v>43.7</v>
      </c>
      <c r="E9" s="125">
        <v>43.6</v>
      </c>
      <c r="F9" s="125">
        <v>43.5</v>
      </c>
      <c r="G9" s="4">
        <v>43.5</v>
      </c>
      <c r="H9" s="5">
        <v>39.5</v>
      </c>
      <c r="I9" s="4">
        <v>35.200000000000003</v>
      </c>
      <c r="J9" s="4">
        <f>G9-I9</f>
        <v>8.2999999999999972</v>
      </c>
      <c r="K9" s="23">
        <f>J9/G9</f>
        <v>0.19080459770114935</v>
      </c>
      <c r="L9" s="189">
        <f>AVERAGE(C9:G9)</f>
        <v>43.72</v>
      </c>
      <c r="M9" s="189">
        <f>L9-I9</f>
        <v>8.519999999999996</v>
      </c>
      <c r="N9" s="23">
        <f>M9/L9</f>
        <v>0.19487648673376021</v>
      </c>
      <c r="O9" s="164">
        <v>60.2</v>
      </c>
      <c r="P9" s="164">
        <v>57.1</v>
      </c>
      <c r="Q9" s="125">
        <v>60.3</v>
      </c>
      <c r="R9" s="125">
        <v>61</v>
      </c>
      <c r="S9" s="4">
        <v>59.2</v>
      </c>
      <c r="T9" s="8">
        <v>52.3</v>
      </c>
      <c r="U9" s="4">
        <v>50.6</v>
      </c>
      <c r="V9" s="4">
        <f>S9-U9</f>
        <v>8.6000000000000014</v>
      </c>
      <c r="W9" s="23">
        <f>V9/S9</f>
        <v>0.14527027027027029</v>
      </c>
      <c r="X9" s="189">
        <f>AVERAGE(O9:S9)</f>
        <v>59.56</v>
      </c>
      <c r="Y9" s="189">
        <f>X9-U9</f>
        <v>8.9600000000000009</v>
      </c>
      <c r="Z9" s="23">
        <f>Y9/X9</f>
        <v>0.15043653458697112</v>
      </c>
      <c r="AA9" s="164">
        <v>36.200000000000003</v>
      </c>
      <c r="AB9" s="164">
        <v>34.700000000000003</v>
      </c>
      <c r="AC9" s="125">
        <v>33</v>
      </c>
      <c r="AD9" s="125">
        <v>31.5</v>
      </c>
      <c r="AE9" s="4">
        <v>30.8</v>
      </c>
      <c r="AF9" s="8">
        <v>28.5</v>
      </c>
      <c r="AG9" s="4">
        <v>24.1</v>
      </c>
      <c r="AH9" s="4">
        <f>AE9-AG9</f>
        <v>6.6999999999999993</v>
      </c>
      <c r="AI9" s="23">
        <f>AH9/AE9</f>
        <v>0.21753246753246749</v>
      </c>
      <c r="AJ9" s="189">
        <f>AVERAGE(AA9:AE9)</f>
        <v>33.24</v>
      </c>
      <c r="AK9" s="189">
        <f>AJ9-AG9</f>
        <v>9.14</v>
      </c>
      <c r="AL9" s="23">
        <f>AK9/AJ9</f>
        <v>0.27496991576413959</v>
      </c>
      <c r="AM9" s="164">
        <v>29</v>
      </c>
      <c r="AN9" s="164">
        <v>29.1</v>
      </c>
      <c r="AO9" s="125">
        <v>29.1</v>
      </c>
      <c r="AP9" s="125">
        <v>29.7</v>
      </c>
      <c r="AQ9" s="4">
        <v>29.7</v>
      </c>
      <c r="AR9" s="8">
        <v>27.8</v>
      </c>
      <c r="AS9" s="4">
        <v>22.7</v>
      </c>
      <c r="AT9" s="4">
        <f>AQ9-AS9</f>
        <v>7</v>
      </c>
      <c r="AU9" s="23">
        <f>AT9/AQ9</f>
        <v>0.2356902356902357</v>
      </c>
      <c r="AV9" s="189">
        <f>AVERAGE(AM9:AQ9)</f>
        <v>29.32</v>
      </c>
      <c r="AW9" s="189">
        <f>AV9-AS9</f>
        <v>6.620000000000001</v>
      </c>
      <c r="AX9" s="23">
        <f>AW9/AV9</f>
        <v>0.22578444747612555</v>
      </c>
      <c r="AY9" s="164">
        <v>52.5</v>
      </c>
      <c r="AZ9" s="164">
        <v>51.6</v>
      </c>
      <c r="BA9" s="125">
        <v>51.4</v>
      </c>
      <c r="BB9" s="125">
        <v>50.6</v>
      </c>
      <c r="BC9" s="4">
        <v>50.4</v>
      </c>
      <c r="BD9" s="8">
        <v>44</v>
      </c>
      <c r="BE9" s="4">
        <v>39.9</v>
      </c>
      <c r="BF9" s="4">
        <f>BC9-BE9</f>
        <v>10.5</v>
      </c>
      <c r="BG9" s="23">
        <f>BF9/BC9</f>
        <v>0.20833333333333334</v>
      </c>
      <c r="BH9" s="189">
        <f>AVERAGE(AY9:BC9)</f>
        <v>51.3</v>
      </c>
      <c r="BI9" s="189">
        <f>BH9-BE9</f>
        <v>11.399999999999999</v>
      </c>
      <c r="BJ9" s="23">
        <f>BI9/BH9</f>
        <v>0.22222222222222221</v>
      </c>
      <c r="BK9" s="164">
        <v>19.5</v>
      </c>
      <c r="BL9" s="164">
        <v>18.2</v>
      </c>
      <c r="BM9" s="125">
        <v>17.399999999999999</v>
      </c>
      <c r="BN9" s="125">
        <v>17.3</v>
      </c>
      <c r="BO9" s="4">
        <v>17</v>
      </c>
      <c r="BP9" s="5">
        <v>14.4</v>
      </c>
      <c r="BQ9" s="4">
        <v>11.9</v>
      </c>
      <c r="BR9" s="4">
        <f>BO9-BQ9</f>
        <v>5.0999999999999996</v>
      </c>
      <c r="BS9" s="23">
        <f>BR9/BO9</f>
        <v>0.3</v>
      </c>
      <c r="BT9" s="189">
        <f>AVERAGE(BK9:BO9)</f>
        <v>17.880000000000003</v>
      </c>
      <c r="BU9" s="189">
        <f>BT9-BQ9</f>
        <v>5.9800000000000022</v>
      </c>
      <c r="BV9" s="23">
        <f>BU9/BT9</f>
        <v>0.33445190156599558</v>
      </c>
      <c r="BW9" s="4">
        <v>13.6</v>
      </c>
      <c r="BX9" s="4">
        <v>18.3</v>
      </c>
      <c r="BY9" s="4">
        <v>12.6</v>
      </c>
      <c r="BZ9" s="4">
        <v>22.6</v>
      </c>
      <c r="CA9" s="25"/>
      <c r="CB9" s="25"/>
    </row>
    <row r="10" spans="1:80" s="12" customFormat="1" ht="13" x14ac:dyDescent="0.15">
      <c r="A10" s="196" t="s">
        <v>24</v>
      </c>
      <c r="B10" s="26" t="s">
        <v>21</v>
      </c>
      <c r="C10" s="158">
        <v>414444</v>
      </c>
      <c r="D10" s="158">
        <v>446513</v>
      </c>
      <c r="E10" s="117">
        <v>443507</v>
      </c>
      <c r="F10" s="117">
        <v>435004</v>
      </c>
      <c r="G10" s="27">
        <v>422438</v>
      </c>
      <c r="H10" s="21">
        <v>438385</v>
      </c>
      <c r="I10" s="27">
        <v>479308</v>
      </c>
      <c r="J10" s="27"/>
      <c r="K10" s="27"/>
      <c r="L10" s="27"/>
      <c r="M10" s="27"/>
      <c r="N10" s="27"/>
      <c r="O10" s="158">
        <v>5607</v>
      </c>
      <c r="P10" s="158">
        <v>6229</v>
      </c>
      <c r="Q10" s="117">
        <v>6188</v>
      </c>
      <c r="R10" s="117">
        <v>5756</v>
      </c>
      <c r="S10" s="27">
        <v>5693</v>
      </c>
      <c r="T10" s="28">
        <v>7303</v>
      </c>
      <c r="U10" s="27">
        <v>8541</v>
      </c>
      <c r="V10" s="27"/>
      <c r="W10" s="27"/>
      <c r="X10" s="27"/>
      <c r="Y10" s="27"/>
      <c r="Z10" s="27"/>
      <c r="AA10" s="158">
        <v>28613</v>
      </c>
      <c r="AB10" s="158">
        <v>31796</v>
      </c>
      <c r="AC10" s="117">
        <v>34061</v>
      </c>
      <c r="AD10" s="117">
        <v>36404</v>
      </c>
      <c r="AE10" s="27">
        <v>34899</v>
      </c>
      <c r="AF10" s="28">
        <v>29775</v>
      </c>
      <c r="AG10" s="27">
        <v>33259</v>
      </c>
      <c r="AH10" s="27"/>
      <c r="AI10" s="27"/>
      <c r="AJ10" s="27"/>
      <c r="AK10" s="27"/>
      <c r="AL10" s="27"/>
      <c r="AM10" s="158">
        <v>143631</v>
      </c>
      <c r="AN10" s="158">
        <v>148440</v>
      </c>
      <c r="AO10" s="117">
        <v>142364</v>
      </c>
      <c r="AP10" s="117">
        <v>127354</v>
      </c>
      <c r="AQ10" s="27">
        <v>119642</v>
      </c>
      <c r="AR10" s="28">
        <v>105215</v>
      </c>
      <c r="AS10" s="27">
        <v>117005</v>
      </c>
      <c r="AT10" s="27"/>
      <c r="AU10" s="27"/>
      <c r="AV10" s="27"/>
      <c r="AW10" s="27"/>
      <c r="AX10" s="27"/>
      <c r="AY10" s="158">
        <v>235464</v>
      </c>
      <c r="AZ10" s="158">
        <v>258911</v>
      </c>
      <c r="BA10" s="117">
        <v>260894</v>
      </c>
      <c r="BB10" s="117">
        <v>265490</v>
      </c>
      <c r="BC10" s="27">
        <v>262204</v>
      </c>
      <c r="BD10" s="28">
        <v>296092</v>
      </c>
      <c r="BE10" s="27">
        <v>320503</v>
      </c>
      <c r="BF10" s="27"/>
      <c r="BG10" s="27"/>
      <c r="BH10" s="27"/>
      <c r="BI10" s="27"/>
      <c r="BJ10" s="27"/>
      <c r="BK10" s="158">
        <v>1922569</v>
      </c>
      <c r="BL10" s="158">
        <v>1992102</v>
      </c>
      <c r="BM10" s="117">
        <v>1953831</v>
      </c>
      <c r="BN10" s="117">
        <v>1920538</v>
      </c>
      <c r="BO10" s="27">
        <v>1853997</v>
      </c>
      <c r="BP10" s="21">
        <v>1693877</v>
      </c>
      <c r="BQ10" s="27">
        <v>2019123</v>
      </c>
      <c r="BR10" s="27"/>
      <c r="BS10" s="27"/>
      <c r="BT10" s="27"/>
      <c r="BU10" s="27"/>
      <c r="BV10" s="27"/>
      <c r="BW10" s="27">
        <v>280302</v>
      </c>
      <c r="BX10" s="27">
        <v>1320696</v>
      </c>
      <c r="BY10" s="27">
        <v>242429</v>
      </c>
      <c r="BZ10" s="27">
        <v>10570</v>
      </c>
      <c r="CA10" s="27">
        <v>85</v>
      </c>
      <c r="CB10" s="27">
        <v>59934909</v>
      </c>
    </row>
    <row r="11" spans="1:80" s="12" customFormat="1" x14ac:dyDescent="0.2">
      <c r="A11" s="196"/>
      <c r="B11" s="26" t="s">
        <v>22</v>
      </c>
      <c r="C11" s="161">
        <v>39.6</v>
      </c>
      <c r="D11" s="161">
        <v>39.1</v>
      </c>
      <c r="E11" s="122">
        <v>39</v>
      </c>
      <c r="F11" s="122">
        <v>38.1</v>
      </c>
      <c r="G11" s="29">
        <v>38.200000000000003</v>
      </c>
      <c r="H11" s="5">
        <v>32.299999999999997</v>
      </c>
      <c r="I11" s="29">
        <v>27.1</v>
      </c>
      <c r="J11" s="4">
        <f>G11-I11</f>
        <v>11.100000000000001</v>
      </c>
      <c r="K11" s="23">
        <f>J11/G11</f>
        <v>0.29057591623036649</v>
      </c>
      <c r="L11" s="189">
        <f>AVERAGE(C11:G11)</f>
        <v>38.799999999999997</v>
      </c>
      <c r="M11" s="189">
        <f>L11-I11</f>
        <v>11.699999999999996</v>
      </c>
      <c r="N11" s="23">
        <f>M11/L11</f>
        <v>0.30154639175257725</v>
      </c>
      <c r="O11" s="161">
        <v>57</v>
      </c>
      <c r="P11" s="161">
        <v>52.9</v>
      </c>
      <c r="Q11" s="122">
        <v>59.6</v>
      </c>
      <c r="R11" s="122">
        <v>57.7</v>
      </c>
      <c r="S11" s="29">
        <v>57.6</v>
      </c>
      <c r="T11" s="30">
        <v>47.3</v>
      </c>
      <c r="U11" s="29">
        <v>46.2</v>
      </c>
      <c r="V11" s="4">
        <f>S11-U11</f>
        <v>11.399999999999999</v>
      </c>
      <c r="W11" s="23">
        <f>V11/S11</f>
        <v>0.19791666666666663</v>
      </c>
      <c r="X11" s="189">
        <f>AVERAGE(O11:S11)</f>
        <v>56.96</v>
      </c>
      <c r="Y11" s="189">
        <f>X11-U11</f>
        <v>10.759999999999998</v>
      </c>
      <c r="Z11" s="23">
        <f>Y11/X11</f>
        <v>0.18890449438202245</v>
      </c>
      <c r="AA11" s="161">
        <v>38.5</v>
      </c>
      <c r="AB11" s="161">
        <v>36.4</v>
      </c>
      <c r="AC11" s="122">
        <v>33.6</v>
      </c>
      <c r="AD11" s="122">
        <v>29.8</v>
      </c>
      <c r="AE11" s="29">
        <v>29.5</v>
      </c>
      <c r="AF11" s="30">
        <v>25.6</v>
      </c>
      <c r="AG11" s="29">
        <v>20.3</v>
      </c>
      <c r="AH11" s="4">
        <f>AE11-AG11</f>
        <v>9.1999999999999993</v>
      </c>
      <c r="AI11" s="23">
        <f>AH11/AE11</f>
        <v>0.31186440677966099</v>
      </c>
      <c r="AJ11" s="189">
        <f>AVERAGE(AA11:AE11)</f>
        <v>33.56</v>
      </c>
      <c r="AK11" s="189">
        <f>AJ11-AG11</f>
        <v>13.260000000000002</v>
      </c>
      <c r="AL11" s="23">
        <f>AK11/AJ11</f>
        <v>0.39511323003575688</v>
      </c>
      <c r="AM11" s="161">
        <v>26.3</v>
      </c>
      <c r="AN11" s="161">
        <v>26.8</v>
      </c>
      <c r="AO11" s="122">
        <v>26.5</v>
      </c>
      <c r="AP11" s="122">
        <v>26.9</v>
      </c>
      <c r="AQ11" s="29">
        <v>27.1</v>
      </c>
      <c r="AR11" s="30">
        <v>23.8</v>
      </c>
      <c r="AS11" s="29">
        <v>18.100000000000001</v>
      </c>
      <c r="AT11" s="4">
        <f>AQ11-AS11</f>
        <v>9</v>
      </c>
      <c r="AU11" s="23">
        <f>AT11/AQ11</f>
        <v>0.33210332103321033</v>
      </c>
      <c r="AV11" s="189">
        <f>AVERAGE(AM11:AQ11)</f>
        <v>26.72</v>
      </c>
      <c r="AW11" s="189">
        <f>AV11-AS11</f>
        <v>8.6199999999999974</v>
      </c>
      <c r="AX11" s="23">
        <f>AW11/AV11</f>
        <v>0.32260479041916157</v>
      </c>
      <c r="AY11" s="161">
        <v>47.5</v>
      </c>
      <c r="AZ11" s="161">
        <v>46.2</v>
      </c>
      <c r="BA11" s="122">
        <v>46</v>
      </c>
      <c r="BB11" s="122">
        <v>44.3</v>
      </c>
      <c r="BC11" s="29">
        <v>44</v>
      </c>
      <c r="BD11" s="30">
        <v>35.700000000000003</v>
      </c>
      <c r="BE11" s="29">
        <v>30.6</v>
      </c>
      <c r="BF11" s="4">
        <f>BC11-BE11</f>
        <v>13.399999999999999</v>
      </c>
      <c r="BG11" s="23">
        <f>BF11/BC11</f>
        <v>0.30454545454545451</v>
      </c>
      <c r="BH11" s="189">
        <f>AVERAGE(AY11:BC11)</f>
        <v>45.6</v>
      </c>
      <c r="BI11" s="189">
        <f>BH11-BE11</f>
        <v>15</v>
      </c>
      <c r="BJ11" s="23">
        <f>BI11/BH11</f>
        <v>0.3289473684210526</v>
      </c>
      <c r="BK11" s="161">
        <v>14.1</v>
      </c>
      <c r="BL11" s="161">
        <v>12.7</v>
      </c>
      <c r="BM11" s="122">
        <v>11.9</v>
      </c>
      <c r="BN11" s="122">
        <v>11.6</v>
      </c>
      <c r="BO11" s="29">
        <v>11.4</v>
      </c>
      <c r="BP11" s="5">
        <v>9.1999999999999993</v>
      </c>
      <c r="BQ11" s="29">
        <v>6.7</v>
      </c>
      <c r="BR11" s="4">
        <f>BO11-BQ11</f>
        <v>4.7</v>
      </c>
      <c r="BS11" s="23">
        <f>BR11/BO11</f>
        <v>0.41228070175438597</v>
      </c>
      <c r="BT11" s="189">
        <f>AVERAGE(BK11:BO11)</f>
        <v>12.34</v>
      </c>
      <c r="BU11" s="189">
        <f>BT11-BQ11</f>
        <v>5.64</v>
      </c>
      <c r="BV11" s="23">
        <f>BU11/BT11</f>
        <v>0.4570502431118314</v>
      </c>
      <c r="BW11" s="29">
        <v>11.2</v>
      </c>
      <c r="BX11" s="29">
        <v>11.7</v>
      </c>
      <c r="BY11" s="29">
        <v>9.8000000000000007</v>
      </c>
      <c r="BZ11" s="29">
        <v>16.5</v>
      </c>
      <c r="CA11" s="25"/>
      <c r="CB11" s="25"/>
    </row>
    <row r="12" spans="1:80" s="35" customFormat="1" ht="25.5" customHeight="1" x14ac:dyDescent="0.2">
      <c r="A12" s="197" t="s">
        <v>25</v>
      </c>
      <c r="B12" s="31" t="s">
        <v>21</v>
      </c>
      <c r="C12" s="158">
        <v>163628</v>
      </c>
      <c r="D12" s="158">
        <v>171699</v>
      </c>
      <c r="E12" s="117">
        <v>170598</v>
      </c>
      <c r="F12" s="117">
        <v>166653</v>
      </c>
      <c r="G12" s="32">
        <v>167116</v>
      </c>
      <c r="H12" s="33">
        <v>166327</v>
      </c>
      <c r="I12" s="32">
        <v>200571</v>
      </c>
      <c r="J12" s="32"/>
      <c r="K12" s="32"/>
      <c r="L12" s="32"/>
      <c r="M12" s="32"/>
      <c r="N12" s="32"/>
      <c r="O12" s="158">
        <v>1753</v>
      </c>
      <c r="P12" s="158">
        <v>1923</v>
      </c>
      <c r="Q12" s="117">
        <v>1878</v>
      </c>
      <c r="R12" s="117">
        <v>1757</v>
      </c>
      <c r="S12" s="32">
        <v>1717</v>
      </c>
      <c r="T12" s="34">
        <v>2008</v>
      </c>
      <c r="U12" s="32">
        <v>3180</v>
      </c>
      <c r="V12" s="32"/>
      <c r="W12" s="32"/>
      <c r="X12" s="32"/>
      <c r="Y12" s="32"/>
      <c r="Z12" s="32"/>
      <c r="AA12" s="158">
        <v>11656</v>
      </c>
      <c r="AB12" s="158">
        <v>12383</v>
      </c>
      <c r="AC12" s="117">
        <v>13047</v>
      </c>
      <c r="AD12" s="117">
        <v>13788</v>
      </c>
      <c r="AE12" s="32">
        <v>13310</v>
      </c>
      <c r="AF12" s="34">
        <v>10794</v>
      </c>
      <c r="AG12" s="32">
        <v>12604</v>
      </c>
      <c r="AH12" s="32"/>
      <c r="AI12" s="32"/>
      <c r="AJ12" s="32"/>
      <c r="AK12" s="32"/>
      <c r="AL12" s="32"/>
      <c r="AM12" s="158">
        <v>59652</v>
      </c>
      <c r="AN12" s="158">
        <v>59695</v>
      </c>
      <c r="AO12" s="117">
        <v>56798</v>
      </c>
      <c r="AP12" s="117">
        <v>51900</v>
      </c>
      <c r="AQ12" s="32">
        <v>50754</v>
      </c>
      <c r="AR12" s="34">
        <v>43885</v>
      </c>
      <c r="AS12" s="32">
        <v>58174</v>
      </c>
      <c r="AT12" s="32"/>
      <c r="AU12" s="32"/>
      <c r="AV12" s="32"/>
      <c r="AW12" s="32"/>
      <c r="AX12" s="32"/>
      <c r="AY12" s="158">
        <v>90567</v>
      </c>
      <c r="AZ12" s="158">
        <v>97698</v>
      </c>
      <c r="BA12" s="117">
        <v>98875</v>
      </c>
      <c r="BB12" s="117">
        <v>99208</v>
      </c>
      <c r="BC12" s="32">
        <v>101335</v>
      </c>
      <c r="BD12" s="34">
        <v>109640</v>
      </c>
      <c r="BE12" s="32">
        <v>126613</v>
      </c>
      <c r="BF12" s="32"/>
      <c r="BG12" s="32"/>
      <c r="BH12" s="32"/>
      <c r="BI12" s="32"/>
      <c r="BJ12" s="32"/>
      <c r="BK12" s="158">
        <v>646603</v>
      </c>
      <c r="BL12" s="158">
        <v>655240</v>
      </c>
      <c r="BM12" s="117">
        <v>647361</v>
      </c>
      <c r="BN12" s="117">
        <v>638914</v>
      </c>
      <c r="BO12" s="32">
        <v>626897</v>
      </c>
      <c r="BP12" s="33">
        <v>595381</v>
      </c>
      <c r="BQ12" s="32">
        <v>782764</v>
      </c>
      <c r="BR12" s="32"/>
      <c r="BS12" s="32"/>
      <c r="BT12" s="32"/>
      <c r="BU12" s="32"/>
      <c r="BV12" s="32"/>
      <c r="BW12" s="32">
        <v>90293</v>
      </c>
      <c r="BX12" s="32">
        <v>451107</v>
      </c>
      <c r="BY12" s="32">
        <v>82104</v>
      </c>
      <c r="BZ12" s="32">
        <v>3393</v>
      </c>
      <c r="CA12" s="32">
        <v>10</v>
      </c>
      <c r="CB12" s="32">
        <v>25098940</v>
      </c>
    </row>
    <row r="13" spans="1:80" s="35" customFormat="1" ht="12.75" customHeight="1" x14ac:dyDescent="0.2">
      <c r="A13" s="197"/>
      <c r="B13" s="31" t="s">
        <v>22</v>
      </c>
      <c r="C13" s="161">
        <v>45.1</v>
      </c>
      <c r="D13" s="161">
        <v>44.4</v>
      </c>
      <c r="E13" s="122">
        <v>44</v>
      </c>
      <c r="F13" s="122">
        <v>42.4</v>
      </c>
      <c r="G13" s="6">
        <v>42.5</v>
      </c>
      <c r="H13" s="7">
        <v>30.9</v>
      </c>
      <c r="I13" s="6">
        <v>20.3</v>
      </c>
      <c r="J13" s="6">
        <f>G13-I13</f>
        <v>22.2</v>
      </c>
      <c r="K13" s="36">
        <f>J13/G13</f>
        <v>0.52235294117647058</v>
      </c>
      <c r="L13" s="189">
        <f>AVERAGE(C13:G13)</f>
        <v>43.68</v>
      </c>
      <c r="M13" s="189">
        <f>L13-I13</f>
        <v>23.38</v>
      </c>
      <c r="N13" s="23">
        <f>M13/L13</f>
        <v>0.53525641025641024</v>
      </c>
      <c r="O13" s="161">
        <v>66.5</v>
      </c>
      <c r="P13" s="161">
        <v>60.2</v>
      </c>
      <c r="Q13" s="122">
        <v>69.099999999999994</v>
      </c>
      <c r="R13" s="122">
        <v>62.4</v>
      </c>
      <c r="S13" s="6">
        <v>67.3</v>
      </c>
      <c r="T13" s="9">
        <v>48.9</v>
      </c>
      <c r="U13" s="6">
        <v>40.6</v>
      </c>
      <c r="V13" s="6">
        <f>S13-U13</f>
        <v>26.699999999999996</v>
      </c>
      <c r="W13" s="36">
        <f>V13/S13</f>
        <v>0.39673105497771172</v>
      </c>
      <c r="X13" s="189">
        <f>AVERAGE(O13:S13)</f>
        <v>65.099999999999994</v>
      </c>
      <c r="Y13" s="189">
        <f>X13-U13</f>
        <v>24.499999999999993</v>
      </c>
      <c r="Z13" s="23">
        <f>Y13/X13</f>
        <v>0.37634408602150532</v>
      </c>
      <c r="AA13" s="161">
        <v>40.799999999999997</v>
      </c>
      <c r="AB13" s="161">
        <v>37.6</v>
      </c>
      <c r="AC13" s="122">
        <v>34.700000000000003</v>
      </c>
      <c r="AD13" s="122">
        <v>29.9</v>
      </c>
      <c r="AE13" s="6">
        <v>33.799999999999997</v>
      </c>
      <c r="AF13" s="9">
        <v>25</v>
      </c>
      <c r="AG13" s="6">
        <v>17.399999999999999</v>
      </c>
      <c r="AH13" s="6">
        <f>AE13-AG13</f>
        <v>16.399999999999999</v>
      </c>
      <c r="AI13" s="36">
        <f>AH13/AE13</f>
        <v>0.48520710059171596</v>
      </c>
      <c r="AJ13" s="189">
        <f>AVERAGE(AA13:AE13)</f>
        <v>35.36</v>
      </c>
      <c r="AK13" s="189">
        <f>AJ13-AG13</f>
        <v>17.96</v>
      </c>
      <c r="AL13" s="23">
        <f>AK13/AJ13</f>
        <v>0.50791855203619918</v>
      </c>
      <c r="AM13" s="161">
        <v>30.9</v>
      </c>
      <c r="AN13" s="161">
        <v>31.1</v>
      </c>
      <c r="AO13" s="122">
        <v>31</v>
      </c>
      <c r="AP13" s="122">
        <v>30.6</v>
      </c>
      <c r="AQ13" s="6">
        <v>31</v>
      </c>
      <c r="AR13" s="9">
        <v>23</v>
      </c>
      <c r="AS13" s="6">
        <v>13.1</v>
      </c>
      <c r="AT13" s="6">
        <f>AQ13-AS13</f>
        <v>17.899999999999999</v>
      </c>
      <c r="AU13" s="36">
        <f>AT13/AQ13</f>
        <v>0.57741935483870965</v>
      </c>
      <c r="AV13" s="189">
        <f>AVERAGE(AM13:AQ13)</f>
        <v>30.919999999999998</v>
      </c>
      <c r="AW13" s="189">
        <f>AV13-AS13</f>
        <v>17.82</v>
      </c>
      <c r="AX13" s="23">
        <f>AW13/AV13</f>
        <v>0.57632600258732214</v>
      </c>
      <c r="AY13" s="161">
        <v>54.6</v>
      </c>
      <c r="AZ13" s="161">
        <v>53</v>
      </c>
      <c r="BA13" s="122">
        <v>52.1</v>
      </c>
      <c r="BB13" s="122">
        <v>49.9</v>
      </c>
      <c r="BC13" s="6">
        <v>49</v>
      </c>
      <c r="BD13" s="9">
        <v>34.299999999999997</v>
      </c>
      <c r="BE13" s="6">
        <v>23.4</v>
      </c>
      <c r="BF13" s="6">
        <f>BC13-BE13</f>
        <v>25.6</v>
      </c>
      <c r="BG13" s="36">
        <f>BF13/BC13</f>
        <v>0.52244897959183678</v>
      </c>
      <c r="BH13" s="189">
        <f>AVERAGE(AY13:BC13)</f>
        <v>51.720000000000006</v>
      </c>
      <c r="BI13" s="189">
        <f>BH13-BE13</f>
        <v>28.320000000000007</v>
      </c>
      <c r="BJ13" s="23">
        <f>BI13/BH13</f>
        <v>0.54756380510440839</v>
      </c>
      <c r="BK13" s="161">
        <v>13.9</v>
      </c>
      <c r="BL13" s="161">
        <v>12.4</v>
      </c>
      <c r="BM13" s="122">
        <v>11.8</v>
      </c>
      <c r="BN13" s="122">
        <v>11.7</v>
      </c>
      <c r="BO13" s="6">
        <v>11.6</v>
      </c>
      <c r="BP13" s="7">
        <v>7.5</v>
      </c>
      <c r="BQ13" s="6">
        <v>4.5</v>
      </c>
      <c r="BR13" s="6">
        <f>BO13-BQ13</f>
        <v>7.1</v>
      </c>
      <c r="BS13" s="36">
        <f>BR13/BO13</f>
        <v>0.61206896551724133</v>
      </c>
      <c r="BT13" s="189">
        <f>AVERAGE(BK13:BO13)</f>
        <v>12.28</v>
      </c>
      <c r="BU13" s="189">
        <f>BT13-BQ13</f>
        <v>7.7799999999999994</v>
      </c>
      <c r="BV13" s="23">
        <f>BU13/BT13</f>
        <v>0.63355048859934848</v>
      </c>
      <c r="BW13" s="6">
        <v>11.7</v>
      </c>
      <c r="BX13" s="6">
        <v>12</v>
      </c>
      <c r="BY13" s="6">
        <v>9.4</v>
      </c>
      <c r="BZ13" s="6">
        <v>12.7</v>
      </c>
      <c r="CA13" s="37"/>
      <c r="CB13" s="37"/>
    </row>
    <row r="14" spans="1:80" s="12" customFormat="1" ht="13" x14ac:dyDescent="0.15">
      <c r="A14" s="190" t="s">
        <v>26</v>
      </c>
      <c r="B14" s="26" t="s">
        <v>21</v>
      </c>
      <c r="C14" s="158">
        <v>138863</v>
      </c>
      <c r="D14" s="158">
        <v>150170</v>
      </c>
      <c r="E14" s="117">
        <v>152876</v>
      </c>
      <c r="F14" s="117">
        <v>153670</v>
      </c>
      <c r="G14" s="27">
        <v>144314</v>
      </c>
      <c r="H14" s="21">
        <v>151635</v>
      </c>
      <c r="I14" s="27">
        <v>160983</v>
      </c>
      <c r="J14" s="27"/>
      <c r="K14" s="27"/>
      <c r="L14" s="27"/>
      <c r="M14" s="27"/>
      <c r="N14" s="27"/>
      <c r="O14" s="158">
        <v>2081</v>
      </c>
      <c r="P14" s="158">
        <v>2242</v>
      </c>
      <c r="Q14" s="117">
        <v>2358</v>
      </c>
      <c r="R14" s="117">
        <v>2227</v>
      </c>
      <c r="S14" s="27">
        <v>2289</v>
      </c>
      <c r="T14" s="28">
        <v>3005</v>
      </c>
      <c r="U14" s="27">
        <v>3033</v>
      </c>
      <c r="V14" s="27"/>
      <c r="W14" s="27"/>
      <c r="X14" s="27"/>
      <c r="Y14" s="27"/>
      <c r="Z14" s="27"/>
      <c r="AA14" s="158">
        <v>8931</v>
      </c>
      <c r="AB14" s="158">
        <v>9992</v>
      </c>
      <c r="AC14" s="117">
        <v>11076</v>
      </c>
      <c r="AD14" s="117">
        <v>11565</v>
      </c>
      <c r="AE14" s="27">
        <v>10822</v>
      </c>
      <c r="AF14" s="28">
        <v>9031</v>
      </c>
      <c r="AG14" s="27">
        <v>10890</v>
      </c>
      <c r="AH14" s="27"/>
      <c r="AI14" s="27"/>
      <c r="AJ14" s="27"/>
      <c r="AK14" s="27"/>
      <c r="AL14" s="27"/>
      <c r="AM14" s="158">
        <v>46921</v>
      </c>
      <c r="AN14" s="158">
        <v>48381</v>
      </c>
      <c r="AO14" s="117">
        <v>47894</v>
      </c>
      <c r="AP14" s="117">
        <v>44288</v>
      </c>
      <c r="AQ14" s="27">
        <v>39402</v>
      </c>
      <c r="AR14" s="28">
        <v>34116</v>
      </c>
      <c r="AS14" s="27">
        <v>34342</v>
      </c>
      <c r="AT14" s="27"/>
      <c r="AU14" s="27"/>
      <c r="AV14" s="27"/>
      <c r="AW14" s="27"/>
      <c r="AX14" s="27"/>
      <c r="AY14" s="158">
        <v>80310</v>
      </c>
      <c r="AZ14" s="158">
        <v>88955</v>
      </c>
      <c r="BA14" s="117">
        <v>91548</v>
      </c>
      <c r="BB14" s="117">
        <v>95590</v>
      </c>
      <c r="BC14" s="27">
        <v>91801</v>
      </c>
      <c r="BD14" s="28">
        <v>105483</v>
      </c>
      <c r="BE14" s="27">
        <v>112718</v>
      </c>
      <c r="BF14" s="27"/>
      <c r="BG14" s="27"/>
      <c r="BH14" s="27"/>
      <c r="BI14" s="27"/>
      <c r="BJ14" s="27"/>
      <c r="BK14" s="158">
        <v>699933</v>
      </c>
      <c r="BL14" s="158">
        <v>732585</v>
      </c>
      <c r="BM14" s="117">
        <v>728714</v>
      </c>
      <c r="BN14" s="117">
        <v>727582</v>
      </c>
      <c r="BO14" s="27">
        <v>685236</v>
      </c>
      <c r="BP14" s="21">
        <v>590900</v>
      </c>
      <c r="BQ14" s="27">
        <v>699740</v>
      </c>
      <c r="BR14" s="27"/>
      <c r="BS14" s="27"/>
      <c r="BT14" s="27"/>
      <c r="BU14" s="27"/>
      <c r="BV14" s="27"/>
      <c r="BW14" s="27">
        <v>106192</v>
      </c>
      <c r="BX14" s="27">
        <v>487358</v>
      </c>
      <c r="BY14" s="27">
        <v>88038</v>
      </c>
      <c r="BZ14" s="27">
        <v>3648</v>
      </c>
      <c r="CA14" s="27">
        <v>26</v>
      </c>
      <c r="CB14" s="27">
        <v>18474842</v>
      </c>
    </row>
    <row r="15" spans="1:80" s="12" customFormat="1" x14ac:dyDescent="0.2">
      <c r="A15" s="190"/>
      <c r="B15" s="26" t="s">
        <v>22</v>
      </c>
      <c r="C15" s="161">
        <v>34.1</v>
      </c>
      <c r="D15" s="161">
        <v>34.9</v>
      </c>
      <c r="E15" s="122">
        <v>35.200000000000003</v>
      </c>
      <c r="F15" s="122">
        <v>34.9</v>
      </c>
      <c r="G15" s="29">
        <v>35.6</v>
      </c>
      <c r="H15" s="5">
        <v>33.200000000000003</v>
      </c>
      <c r="I15" s="29">
        <v>32.4</v>
      </c>
      <c r="J15" s="4">
        <f>G15-I15</f>
        <v>3.2000000000000028</v>
      </c>
      <c r="K15" s="23">
        <f>J15/G15</f>
        <v>8.9887640449438283E-2</v>
      </c>
      <c r="L15" s="189">
        <f>AVERAGE(C15:G15)</f>
        <v>34.94</v>
      </c>
      <c r="M15" s="189">
        <f>L15-I15</f>
        <v>2.5399999999999991</v>
      </c>
      <c r="N15" s="23">
        <f>M15/L15</f>
        <v>7.2696050372066376E-2</v>
      </c>
      <c r="O15" s="161">
        <v>50.2</v>
      </c>
      <c r="P15" s="161">
        <v>49.3</v>
      </c>
      <c r="Q15" s="122">
        <v>57.1</v>
      </c>
      <c r="R15" s="122">
        <v>55.7</v>
      </c>
      <c r="S15" s="29">
        <v>54.7</v>
      </c>
      <c r="T15" s="30">
        <v>44.9</v>
      </c>
      <c r="U15" s="29">
        <v>46.2</v>
      </c>
      <c r="V15" s="4">
        <f>S15-U15</f>
        <v>8.5</v>
      </c>
      <c r="W15" s="23">
        <f>V15/S15</f>
        <v>0.15539305301645337</v>
      </c>
      <c r="X15" s="189">
        <f>AVERAGE(O15:S15)</f>
        <v>53.4</v>
      </c>
      <c r="Y15" s="189">
        <f>X15-U15</f>
        <v>7.1999999999999957</v>
      </c>
      <c r="Z15" s="23">
        <f>Y15/X15</f>
        <v>0.13483146067415722</v>
      </c>
      <c r="AA15" s="161">
        <v>36.299999999999997</v>
      </c>
      <c r="AB15" s="161">
        <v>38.4</v>
      </c>
      <c r="AC15" s="122">
        <v>35.200000000000003</v>
      </c>
      <c r="AD15" s="122">
        <v>30.4</v>
      </c>
      <c r="AE15" s="29">
        <v>28</v>
      </c>
      <c r="AF15" s="30">
        <v>28.2</v>
      </c>
      <c r="AG15" s="29">
        <v>24.1</v>
      </c>
      <c r="AH15" s="4">
        <f>AE15-AG15</f>
        <v>3.8999999999999986</v>
      </c>
      <c r="AI15" s="23">
        <f>AH15/AE15</f>
        <v>0.13928571428571423</v>
      </c>
      <c r="AJ15" s="189">
        <f>AVERAGE(AA15:AE15)</f>
        <v>33.659999999999997</v>
      </c>
      <c r="AK15" s="189">
        <f>AJ15-AG15</f>
        <v>9.5599999999999952</v>
      </c>
      <c r="AL15" s="23">
        <f>AK15/AJ15</f>
        <v>0.28401663695781332</v>
      </c>
      <c r="AM15" s="161">
        <v>20.7</v>
      </c>
      <c r="AN15" s="161">
        <v>23.2</v>
      </c>
      <c r="AO15" s="122">
        <v>22.9</v>
      </c>
      <c r="AP15" s="122">
        <v>23.1</v>
      </c>
      <c r="AQ15" s="29">
        <v>24.4</v>
      </c>
      <c r="AR15" s="30">
        <v>24.1</v>
      </c>
      <c r="AS15" s="29">
        <v>23.6</v>
      </c>
      <c r="AT15" s="4">
        <f>AQ15-AS15</f>
        <v>0.79999999999999716</v>
      </c>
      <c r="AU15" s="23">
        <f>AT15/AQ15</f>
        <v>3.2786885245901523E-2</v>
      </c>
      <c r="AV15" s="189">
        <f>AVERAGE(AM15:AQ15)</f>
        <v>22.860000000000003</v>
      </c>
      <c r="AW15" s="189">
        <f>AV15-AS15</f>
        <v>-0.73999999999999844</v>
      </c>
      <c r="AX15" s="23">
        <f>AW15/AV15</f>
        <v>-3.2370953630796076E-2</v>
      </c>
      <c r="AY15" s="161">
        <v>41.2</v>
      </c>
      <c r="AZ15" s="161">
        <v>40.5</v>
      </c>
      <c r="BA15" s="122">
        <v>41</v>
      </c>
      <c r="BB15" s="122">
        <v>40.4</v>
      </c>
      <c r="BC15" s="29">
        <v>40.799999999999997</v>
      </c>
      <c r="BD15" s="30">
        <v>36.299999999999997</v>
      </c>
      <c r="BE15" s="29">
        <v>35.5</v>
      </c>
      <c r="BF15" s="4">
        <f>BC15-BE15</f>
        <v>5.2999999999999972</v>
      </c>
      <c r="BG15" s="23">
        <f>BF15/BC15</f>
        <v>0.12990196078431365</v>
      </c>
      <c r="BH15" s="189">
        <f>AVERAGE(AY15:BC15)</f>
        <v>40.779999999999994</v>
      </c>
      <c r="BI15" s="189">
        <f>BH15-BE15</f>
        <v>5.279999999999994</v>
      </c>
      <c r="BJ15" s="23">
        <f>BI15/BH15</f>
        <v>0.1294752329573319</v>
      </c>
      <c r="BK15" s="161">
        <v>12.3</v>
      </c>
      <c r="BL15" s="161">
        <v>11.3</v>
      </c>
      <c r="BM15" s="122">
        <v>10.4</v>
      </c>
      <c r="BN15" s="122">
        <v>10.1</v>
      </c>
      <c r="BO15" s="29">
        <v>10.199999999999999</v>
      </c>
      <c r="BP15" s="5">
        <v>9.3000000000000007</v>
      </c>
      <c r="BQ15" s="29">
        <v>6.9</v>
      </c>
      <c r="BR15" s="4">
        <f>BO15-BQ15</f>
        <v>3.2999999999999989</v>
      </c>
      <c r="BS15" s="23">
        <f>BR15/BO15</f>
        <v>0.32352941176470579</v>
      </c>
      <c r="BT15" s="189">
        <f>AVERAGE(BK15:BO15)</f>
        <v>10.86</v>
      </c>
      <c r="BU15" s="189">
        <f>BT15-BQ15</f>
        <v>3.9599999999999991</v>
      </c>
      <c r="BV15" s="23">
        <f>BU15/BT15</f>
        <v>0.36464088397790051</v>
      </c>
      <c r="BW15" s="29">
        <v>10.7</v>
      </c>
      <c r="BX15" s="29">
        <v>10.199999999999999</v>
      </c>
      <c r="BY15" s="29">
        <v>9.5</v>
      </c>
      <c r="BZ15" s="29">
        <v>19.100000000000001</v>
      </c>
      <c r="CA15" s="25"/>
      <c r="CB15" s="25"/>
    </row>
    <row r="16" spans="1:80" s="12" customFormat="1" ht="13" x14ac:dyDescent="0.15">
      <c r="A16" s="190" t="s">
        <v>27</v>
      </c>
      <c r="B16" s="26" t="s">
        <v>21</v>
      </c>
      <c r="C16" s="158">
        <v>111953</v>
      </c>
      <c r="D16" s="158">
        <v>124644</v>
      </c>
      <c r="E16" s="117">
        <v>120033</v>
      </c>
      <c r="F16" s="117">
        <v>114681</v>
      </c>
      <c r="G16" s="27">
        <v>111008</v>
      </c>
      <c r="H16" s="21">
        <v>120423</v>
      </c>
      <c r="I16" s="27">
        <v>117754</v>
      </c>
      <c r="J16" s="4"/>
      <c r="K16" s="4"/>
      <c r="L16" s="4"/>
      <c r="M16" s="4"/>
      <c r="N16" s="4"/>
      <c r="O16" s="158">
        <v>1773</v>
      </c>
      <c r="P16" s="158">
        <v>2064</v>
      </c>
      <c r="Q16" s="117">
        <v>1952</v>
      </c>
      <c r="R16" s="117">
        <v>1772</v>
      </c>
      <c r="S16" s="27">
        <v>1687</v>
      </c>
      <c r="T16" s="28">
        <v>2290</v>
      </c>
      <c r="U16" s="27">
        <v>2328</v>
      </c>
      <c r="V16" s="4"/>
      <c r="W16" s="4"/>
      <c r="X16" s="4"/>
      <c r="Y16" s="4"/>
      <c r="Z16" s="4"/>
      <c r="AA16" s="158">
        <v>8026</v>
      </c>
      <c r="AB16" s="158">
        <v>9421</v>
      </c>
      <c r="AC16" s="117">
        <v>9938</v>
      </c>
      <c r="AD16" s="117">
        <v>11051</v>
      </c>
      <c r="AE16" s="27">
        <v>10767</v>
      </c>
      <c r="AF16" s="28">
        <v>9950</v>
      </c>
      <c r="AG16" s="27">
        <v>9765</v>
      </c>
      <c r="AH16" s="4"/>
      <c r="AI16" s="4"/>
      <c r="AJ16" s="4"/>
      <c r="AK16" s="4"/>
      <c r="AL16" s="4"/>
      <c r="AM16" s="158">
        <v>37058</v>
      </c>
      <c r="AN16" s="158">
        <v>40364</v>
      </c>
      <c r="AO16" s="117">
        <v>37672</v>
      </c>
      <c r="AP16" s="117">
        <v>31166</v>
      </c>
      <c r="AQ16" s="27">
        <v>29486</v>
      </c>
      <c r="AR16" s="28">
        <v>27214</v>
      </c>
      <c r="AS16" s="27">
        <v>24489</v>
      </c>
      <c r="AT16" s="4"/>
      <c r="AU16" s="4"/>
      <c r="AV16" s="4"/>
      <c r="AW16" s="4"/>
      <c r="AX16" s="4"/>
      <c r="AY16" s="158">
        <v>64587</v>
      </c>
      <c r="AZ16" s="158">
        <v>72258</v>
      </c>
      <c r="BA16" s="117">
        <v>70471</v>
      </c>
      <c r="BB16" s="117">
        <v>70692</v>
      </c>
      <c r="BC16" s="27">
        <v>69068</v>
      </c>
      <c r="BD16" s="28">
        <v>80969</v>
      </c>
      <c r="BE16" s="27">
        <v>81172</v>
      </c>
      <c r="BF16" s="4"/>
      <c r="BG16" s="4"/>
      <c r="BH16" s="4"/>
      <c r="BI16" s="4"/>
      <c r="BJ16" s="4"/>
      <c r="BK16" s="158">
        <v>576033</v>
      </c>
      <c r="BL16" s="158">
        <v>604277</v>
      </c>
      <c r="BM16" s="117">
        <v>577756</v>
      </c>
      <c r="BN16" s="117">
        <v>554042</v>
      </c>
      <c r="BO16" s="27">
        <v>541864</v>
      </c>
      <c r="BP16" s="21">
        <v>507596</v>
      </c>
      <c r="BQ16" s="27">
        <v>536619</v>
      </c>
      <c r="BR16" s="4"/>
      <c r="BS16" s="4"/>
      <c r="BT16" s="4"/>
      <c r="BU16" s="4"/>
      <c r="BV16" s="4"/>
      <c r="BW16" s="27">
        <v>83817</v>
      </c>
      <c r="BX16" s="27">
        <v>382231</v>
      </c>
      <c r="BY16" s="27">
        <v>72287</v>
      </c>
      <c r="BZ16" s="27">
        <v>3529</v>
      </c>
      <c r="CA16" s="27">
        <v>49</v>
      </c>
      <c r="CB16" s="27">
        <v>16361127</v>
      </c>
    </row>
    <row r="17" spans="1:80" s="12" customFormat="1" x14ac:dyDescent="0.2">
      <c r="A17" s="191"/>
      <c r="B17" s="26" t="s">
        <v>22</v>
      </c>
      <c r="C17" s="161">
        <v>38.4</v>
      </c>
      <c r="D17" s="161">
        <v>37.1</v>
      </c>
      <c r="E17" s="122">
        <v>36.700000000000003</v>
      </c>
      <c r="F17" s="122">
        <v>36.4</v>
      </c>
      <c r="G17" s="29">
        <v>35.1</v>
      </c>
      <c r="H17" s="5">
        <v>33.1</v>
      </c>
      <c r="I17" s="29">
        <v>31.5</v>
      </c>
      <c r="J17" s="4">
        <f>G17-I17</f>
        <v>3.6000000000000014</v>
      </c>
      <c r="K17" s="23">
        <f>J17/G17</f>
        <v>0.1025641025641026</v>
      </c>
      <c r="L17" s="189">
        <f>AVERAGE(C17:G17)</f>
        <v>36.739999999999995</v>
      </c>
      <c r="M17" s="189">
        <f>L17-I17</f>
        <v>5.2399999999999949</v>
      </c>
      <c r="N17" s="23">
        <f>M17/L17</f>
        <v>0.14262384322264549</v>
      </c>
      <c r="O17" s="161">
        <v>55.5</v>
      </c>
      <c r="P17" s="161">
        <v>50.1</v>
      </c>
      <c r="Q17" s="122">
        <v>53.3</v>
      </c>
      <c r="R17" s="122">
        <v>55.5</v>
      </c>
      <c r="S17" s="29">
        <v>51.5</v>
      </c>
      <c r="T17" s="30">
        <v>49</v>
      </c>
      <c r="U17" s="29">
        <v>54</v>
      </c>
      <c r="V17" s="4">
        <f>S17-U17</f>
        <v>-2.5</v>
      </c>
      <c r="W17" s="23">
        <f>V17/S17</f>
        <v>-4.8543689320388349E-2</v>
      </c>
      <c r="X17" s="189">
        <f>AVERAGE(O17:S17)</f>
        <v>53.179999999999993</v>
      </c>
      <c r="Y17" s="189">
        <f>X17-U17</f>
        <v>-0.82000000000000739</v>
      </c>
      <c r="Z17" s="23">
        <f>Y17/X17</f>
        <v>-1.5419330575404429E-2</v>
      </c>
      <c r="AA17" s="161">
        <v>37.700000000000003</v>
      </c>
      <c r="AB17" s="161">
        <v>32.6</v>
      </c>
      <c r="AC17" s="122">
        <v>30.5</v>
      </c>
      <c r="AD17" s="122">
        <v>29.2</v>
      </c>
      <c r="AE17" s="29">
        <v>25.6</v>
      </c>
      <c r="AF17" s="30">
        <v>23.9</v>
      </c>
      <c r="AG17" s="29">
        <v>19.899999999999999</v>
      </c>
      <c r="AH17" s="4">
        <f>AE17-AG17</f>
        <v>5.7000000000000028</v>
      </c>
      <c r="AI17" s="23">
        <f>AH17/AE17</f>
        <v>0.22265625000000011</v>
      </c>
      <c r="AJ17" s="189">
        <f>AVERAGE(AA17:AE17)</f>
        <v>31.119999999999997</v>
      </c>
      <c r="AK17" s="189">
        <f>AJ17-AG17</f>
        <v>11.219999999999999</v>
      </c>
      <c r="AL17" s="23">
        <f>AK17/AJ17</f>
        <v>0.36053984575835474</v>
      </c>
      <c r="AM17" s="161">
        <v>25.8</v>
      </c>
      <c r="AN17" s="161">
        <v>24.6</v>
      </c>
      <c r="AO17" s="122">
        <v>24.3</v>
      </c>
      <c r="AP17" s="122">
        <v>26.2</v>
      </c>
      <c r="AQ17" s="29">
        <v>23.8</v>
      </c>
      <c r="AR17" s="30">
        <v>24.8</v>
      </c>
      <c r="AS17" s="29">
        <v>22.2</v>
      </c>
      <c r="AT17" s="4">
        <f>AQ17-AS17</f>
        <v>1.6000000000000014</v>
      </c>
      <c r="AU17" s="23">
        <f>AT17/AQ17</f>
        <v>6.7226890756302574E-2</v>
      </c>
      <c r="AV17" s="189">
        <f>AVERAGE(AM17:AQ17)</f>
        <v>24.94</v>
      </c>
      <c r="AW17" s="189">
        <f>AV17-AS17</f>
        <v>2.740000000000002</v>
      </c>
      <c r="AX17" s="23">
        <f>AW17/AV17</f>
        <v>0.10986367281475548</v>
      </c>
      <c r="AY17" s="161">
        <v>45.3</v>
      </c>
      <c r="AZ17" s="161">
        <v>44.2</v>
      </c>
      <c r="BA17" s="122">
        <v>43.8</v>
      </c>
      <c r="BB17" s="122">
        <v>41.5</v>
      </c>
      <c r="BC17" s="29">
        <v>41</v>
      </c>
      <c r="BD17" s="30">
        <v>36.6</v>
      </c>
      <c r="BE17" s="29">
        <v>35</v>
      </c>
      <c r="BF17" s="4">
        <f>BC17-BE17</f>
        <v>6</v>
      </c>
      <c r="BG17" s="23">
        <f>BF17/BC17</f>
        <v>0.14634146341463414</v>
      </c>
      <c r="BH17" s="189">
        <f>AVERAGE(AY17:BC17)</f>
        <v>43.160000000000004</v>
      </c>
      <c r="BI17" s="189">
        <f>BH17-BE17</f>
        <v>8.1600000000000037</v>
      </c>
      <c r="BJ17" s="23">
        <f>BI17/BH17</f>
        <v>0.18906394810009275</v>
      </c>
      <c r="BK17" s="161">
        <v>16.399999999999999</v>
      </c>
      <c r="BL17" s="161">
        <v>14.8</v>
      </c>
      <c r="BM17" s="122">
        <v>13.7</v>
      </c>
      <c r="BN17" s="122">
        <v>13.4</v>
      </c>
      <c r="BO17" s="29">
        <v>12.8</v>
      </c>
      <c r="BP17" s="5">
        <v>11</v>
      </c>
      <c r="BQ17" s="29">
        <v>9.5</v>
      </c>
      <c r="BR17" s="4">
        <f>BO17-BQ17</f>
        <v>3.3000000000000007</v>
      </c>
      <c r="BS17" s="23">
        <f>BR17/BO17</f>
        <v>0.25781250000000006</v>
      </c>
      <c r="BT17" s="189">
        <f>AVERAGE(BK17:BO17)</f>
        <v>14.219999999999999</v>
      </c>
      <c r="BU17" s="189">
        <f>BT17-BQ17</f>
        <v>4.7199999999999989</v>
      </c>
      <c r="BV17" s="23">
        <f>BU17/BT17</f>
        <v>0.33192686357243312</v>
      </c>
      <c r="BW17" s="29">
        <v>11.2</v>
      </c>
      <c r="BX17" s="29">
        <v>13.5</v>
      </c>
      <c r="BY17" s="29">
        <v>10.7</v>
      </c>
      <c r="BZ17" s="29">
        <v>17.3</v>
      </c>
      <c r="CA17" s="25"/>
      <c r="CB17" s="25"/>
    </row>
    <row r="18" spans="1:80" s="12" customFormat="1" ht="13" x14ac:dyDescent="0.15">
      <c r="A18" s="196" t="s">
        <v>28</v>
      </c>
      <c r="B18" s="26" t="s">
        <v>21</v>
      </c>
      <c r="C18" s="158">
        <v>144680</v>
      </c>
      <c r="D18" s="158">
        <v>154137</v>
      </c>
      <c r="E18" s="117">
        <v>152832</v>
      </c>
      <c r="F18" s="117">
        <v>149163</v>
      </c>
      <c r="G18" s="27">
        <v>140059</v>
      </c>
      <c r="H18" s="21">
        <v>147671</v>
      </c>
      <c r="I18" s="27">
        <v>152205</v>
      </c>
      <c r="J18" s="27"/>
      <c r="K18" s="27"/>
      <c r="L18" s="27"/>
      <c r="M18" s="27"/>
      <c r="N18" s="27"/>
      <c r="O18" s="158">
        <v>1896</v>
      </c>
      <c r="P18" s="158">
        <v>2067</v>
      </c>
      <c r="Q18" s="117">
        <v>2162</v>
      </c>
      <c r="R18" s="117">
        <v>2029</v>
      </c>
      <c r="S18" s="27">
        <v>1817</v>
      </c>
      <c r="T18" s="28">
        <v>2482</v>
      </c>
      <c r="U18" s="27">
        <v>2302</v>
      </c>
      <c r="V18" s="27"/>
      <c r="W18" s="27"/>
      <c r="X18" s="27"/>
      <c r="Y18" s="27"/>
      <c r="Z18" s="27"/>
      <c r="AA18" s="158">
        <v>13356</v>
      </c>
      <c r="AB18" s="158">
        <v>14154</v>
      </c>
      <c r="AC18" s="117">
        <v>15091</v>
      </c>
      <c r="AD18" s="117">
        <v>15833</v>
      </c>
      <c r="AE18" s="27">
        <v>14997</v>
      </c>
      <c r="AF18" s="28">
        <v>13834</v>
      </c>
      <c r="AG18" s="27">
        <v>14581</v>
      </c>
      <c r="AH18" s="27"/>
      <c r="AI18" s="27"/>
      <c r="AJ18" s="27"/>
      <c r="AK18" s="27"/>
      <c r="AL18" s="27"/>
      <c r="AM18" s="158">
        <v>42393</v>
      </c>
      <c r="AN18" s="158">
        <v>44621</v>
      </c>
      <c r="AO18" s="117">
        <v>42443</v>
      </c>
      <c r="AP18" s="117">
        <v>38327</v>
      </c>
      <c r="AQ18" s="27">
        <v>33820</v>
      </c>
      <c r="AR18" s="28">
        <v>29726</v>
      </c>
      <c r="AS18" s="27">
        <v>27154</v>
      </c>
      <c r="AT18" s="27"/>
      <c r="AU18" s="27"/>
      <c r="AV18" s="27"/>
      <c r="AW18" s="27"/>
      <c r="AX18" s="27"/>
      <c r="AY18" s="158">
        <v>86397</v>
      </c>
      <c r="AZ18" s="158">
        <v>92671</v>
      </c>
      <c r="BA18" s="117">
        <v>93136</v>
      </c>
      <c r="BB18" s="117">
        <v>92974</v>
      </c>
      <c r="BC18" s="27">
        <v>89425</v>
      </c>
      <c r="BD18" s="28">
        <v>101629</v>
      </c>
      <c r="BE18" s="27">
        <v>108168</v>
      </c>
      <c r="BF18" s="27"/>
      <c r="BG18" s="27"/>
      <c r="BH18" s="27"/>
      <c r="BI18" s="27"/>
      <c r="BJ18" s="27"/>
      <c r="BK18" s="158">
        <v>1007676</v>
      </c>
      <c r="BL18" s="158">
        <v>1029742</v>
      </c>
      <c r="BM18" s="117">
        <v>993919</v>
      </c>
      <c r="BN18" s="117">
        <v>942037</v>
      </c>
      <c r="BO18" s="27">
        <v>848193</v>
      </c>
      <c r="BP18" s="21">
        <v>799322</v>
      </c>
      <c r="BQ18" s="27">
        <v>813115</v>
      </c>
      <c r="BR18" s="27"/>
      <c r="BS18" s="27"/>
      <c r="BT18" s="27"/>
      <c r="BU18" s="27"/>
      <c r="BV18" s="27"/>
      <c r="BW18" s="27">
        <v>125498</v>
      </c>
      <c r="BX18" s="27">
        <v>619505</v>
      </c>
      <c r="BY18" s="27">
        <v>99211</v>
      </c>
      <c r="BZ18" s="27">
        <v>3979</v>
      </c>
      <c r="CA18" s="27">
        <v>217</v>
      </c>
      <c r="CB18" s="27">
        <v>31723575</v>
      </c>
    </row>
    <row r="19" spans="1:80" s="12" customFormat="1" ht="13" x14ac:dyDescent="0.15">
      <c r="A19" s="196"/>
      <c r="B19" s="26" t="s">
        <v>22</v>
      </c>
      <c r="C19" s="161">
        <v>42.4</v>
      </c>
      <c r="D19" s="161">
        <v>42</v>
      </c>
      <c r="E19" s="122">
        <v>42.3</v>
      </c>
      <c r="F19" s="122">
        <v>43.1</v>
      </c>
      <c r="G19" s="29">
        <v>43.3</v>
      </c>
      <c r="H19" s="5">
        <v>41.1</v>
      </c>
      <c r="I19" s="29">
        <v>38.5</v>
      </c>
      <c r="J19" s="4">
        <f>G19-I19</f>
        <v>4.7999999999999972</v>
      </c>
      <c r="K19" s="23">
        <f>J19/G19</f>
        <v>0.11085450346420317</v>
      </c>
      <c r="L19" s="189">
        <f>AVERAGE(C19:G19)</f>
        <v>42.620000000000005</v>
      </c>
      <c r="M19" s="189">
        <f>L19-I19</f>
        <v>4.1200000000000045</v>
      </c>
      <c r="N19" s="23">
        <f>M19/L19</f>
        <v>9.6668230877522382E-2</v>
      </c>
      <c r="O19" s="161">
        <v>61.5</v>
      </c>
      <c r="P19" s="161">
        <v>59.5</v>
      </c>
      <c r="Q19" s="122">
        <v>58.8</v>
      </c>
      <c r="R19" s="122">
        <v>64.599999999999994</v>
      </c>
      <c r="S19" s="29">
        <v>60.9</v>
      </c>
      <c r="T19" s="30">
        <v>55.5</v>
      </c>
      <c r="U19" s="29">
        <v>53.7</v>
      </c>
      <c r="V19" s="4">
        <f>S19-U19</f>
        <v>7.1999999999999957</v>
      </c>
      <c r="W19" s="23">
        <f>V19/S19</f>
        <v>0.11822660098522161</v>
      </c>
      <c r="X19" s="189">
        <f>AVERAGE(O19:S19)</f>
        <v>61.06</v>
      </c>
      <c r="Y19" s="189">
        <f>X19-U19</f>
        <v>7.3599999999999994</v>
      </c>
      <c r="Z19" s="23">
        <f>Y19/X19</f>
        <v>0.12053717654765803</v>
      </c>
      <c r="AA19" s="161">
        <v>34.5</v>
      </c>
      <c r="AB19" s="161">
        <v>33.200000000000003</v>
      </c>
      <c r="AC19" s="122">
        <v>31.9</v>
      </c>
      <c r="AD19" s="122">
        <v>31.9</v>
      </c>
      <c r="AE19" s="29">
        <v>30.6</v>
      </c>
      <c r="AF19" s="30">
        <v>28.6</v>
      </c>
      <c r="AG19" s="29">
        <v>24.3</v>
      </c>
      <c r="AH19" s="4">
        <f>AE19-AG19</f>
        <v>6.3000000000000007</v>
      </c>
      <c r="AI19" s="23">
        <f>AH19/AE19</f>
        <v>0.20588235294117649</v>
      </c>
      <c r="AJ19" s="189">
        <f>AVERAGE(AA19:AE19)</f>
        <v>32.42</v>
      </c>
      <c r="AK19" s="189">
        <f>AJ19-AG19</f>
        <v>8.120000000000001</v>
      </c>
      <c r="AL19" s="23">
        <f>AK19/AJ19</f>
        <v>0.25046267735965455</v>
      </c>
      <c r="AM19" s="161">
        <v>28.4</v>
      </c>
      <c r="AN19" s="161">
        <v>27.7</v>
      </c>
      <c r="AO19" s="122">
        <v>28.5</v>
      </c>
      <c r="AP19" s="122">
        <v>29.8</v>
      </c>
      <c r="AQ19" s="29">
        <v>29.9</v>
      </c>
      <c r="AR19" s="30">
        <v>29.9</v>
      </c>
      <c r="AS19" s="29">
        <v>27.3</v>
      </c>
      <c r="AT19" s="4">
        <f>AQ19-AS19</f>
        <v>2.5999999999999979</v>
      </c>
      <c r="AU19" s="23">
        <f>AT19/AQ19</f>
        <v>8.6956521739130363E-2</v>
      </c>
      <c r="AV19" s="189">
        <f>AVERAGE(AM19:AQ19)</f>
        <v>28.859999999999996</v>
      </c>
      <c r="AW19" s="189">
        <f>AV19-AS19</f>
        <v>1.5599999999999952</v>
      </c>
      <c r="AX19" s="23">
        <f>AW19/AV19</f>
        <v>5.4054054054053897E-2</v>
      </c>
      <c r="AY19" s="161">
        <v>50.2</v>
      </c>
      <c r="AZ19" s="161">
        <v>49.8</v>
      </c>
      <c r="BA19" s="122">
        <v>49.8</v>
      </c>
      <c r="BB19" s="122">
        <v>50.1</v>
      </c>
      <c r="BC19" s="29">
        <v>50.2</v>
      </c>
      <c r="BD19" s="30">
        <v>45.7</v>
      </c>
      <c r="BE19" s="29">
        <v>42.9</v>
      </c>
      <c r="BF19" s="4">
        <f>BC19-BE19</f>
        <v>7.3000000000000043</v>
      </c>
      <c r="BG19" s="23">
        <f>BF19/BC19</f>
        <v>0.14541832669322716</v>
      </c>
      <c r="BH19" s="189">
        <f>AVERAGE(AY19:BC19)</f>
        <v>50.02</v>
      </c>
      <c r="BI19" s="189">
        <f>BH19-BE19</f>
        <v>7.1200000000000045</v>
      </c>
      <c r="BJ19" s="23">
        <f>BI19/BH19</f>
        <v>0.14234306277489012</v>
      </c>
      <c r="BK19" s="161">
        <v>17.600000000000001</v>
      </c>
      <c r="BL19" s="161">
        <v>16.600000000000001</v>
      </c>
      <c r="BM19" s="122">
        <v>15.7</v>
      </c>
      <c r="BN19" s="122">
        <v>15.4</v>
      </c>
      <c r="BO19" s="29">
        <v>15.4</v>
      </c>
      <c r="BP19" s="5">
        <v>13</v>
      </c>
      <c r="BQ19" s="29">
        <v>10.7</v>
      </c>
      <c r="BR19" s="4">
        <f>BO19-BQ19</f>
        <v>4.7000000000000011</v>
      </c>
      <c r="BS19" s="23">
        <f>BR19/BO19</f>
        <v>0.30519480519480524</v>
      </c>
      <c r="BT19" s="189">
        <f>AVERAGE(BK19:BO19)</f>
        <v>16.140000000000004</v>
      </c>
      <c r="BU19" s="189">
        <f>BT19-BQ19</f>
        <v>5.4400000000000048</v>
      </c>
      <c r="BV19" s="23">
        <f>BU19/BT19</f>
        <v>0.33705080545229266</v>
      </c>
      <c r="BW19" s="29">
        <v>12.8</v>
      </c>
      <c r="BX19" s="29">
        <v>16.399999999999999</v>
      </c>
      <c r="BY19" s="29">
        <v>12.1</v>
      </c>
      <c r="BZ19" s="29">
        <v>25.9</v>
      </c>
    </row>
    <row r="20" spans="1:80" s="12" customFormat="1" ht="13" x14ac:dyDescent="0.15">
      <c r="A20" s="196" t="s">
        <v>29</v>
      </c>
      <c r="B20" s="26" t="s">
        <v>21</v>
      </c>
      <c r="C20" s="158">
        <v>110778</v>
      </c>
      <c r="D20" s="158">
        <v>112984</v>
      </c>
      <c r="E20" s="117">
        <v>115050</v>
      </c>
      <c r="F20" s="117">
        <v>112621</v>
      </c>
      <c r="G20" s="27">
        <v>107657</v>
      </c>
      <c r="H20" s="21">
        <v>111246</v>
      </c>
      <c r="I20" s="27">
        <v>117452</v>
      </c>
      <c r="J20" s="27"/>
      <c r="K20" s="27"/>
      <c r="L20" s="27"/>
      <c r="M20" s="27"/>
      <c r="N20" s="27"/>
      <c r="O20" s="158">
        <v>1185</v>
      </c>
      <c r="P20" s="158">
        <v>1188</v>
      </c>
      <c r="Q20" s="117">
        <v>1322</v>
      </c>
      <c r="R20" s="117">
        <v>1226</v>
      </c>
      <c r="S20" s="27">
        <v>1155</v>
      </c>
      <c r="T20" s="28">
        <v>1534</v>
      </c>
      <c r="U20" s="27">
        <v>1559</v>
      </c>
      <c r="V20" s="27"/>
      <c r="W20" s="27"/>
      <c r="X20" s="27"/>
      <c r="Y20" s="27"/>
      <c r="Z20" s="27"/>
      <c r="AA20" s="158">
        <v>10380</v>
      </c>
      <c r="AB20" s="158">
        <v>11254</v>
      </c>
      <c r="AC20" s="117">
        <v>12256</v>
      </c>
      <c r="AD20" s="117">
        <v>13088</v>
      </c>
      <c r="AE20" s="27">
        <v>12721</v>
      </c>
      <c r="AF20" s="28">
        <v>11399</v>
      </c>
      <c r="AG20" s="27">
        <v>13402</v>
      </c>
      <c r="AH20" s="27"/>
      <c r="AI20" s="27"/>
      <c r="AJ20" s="27"/>
      <c r="AK20" s="27"/>
      <c r="AL20" s="27"/>
      <c r="AM20" s="158">
        <v>29879</v>
      </c>
      <c r="AN20" s="158">
        <v>30104</v>
      </c>
      <c r="AO20" s="117">
        <v>30104</v>
      </c>
      <c r="AP20" s="117">
        <v>26767</v>
      </c>
      <c r="AQ20" s="27">
        <v>24308</v>
      </c>
      <c r="AR20" s="28">
        <v>21076</v>
      </c>
      <c r="AS20" s="27">
        <v>20894</v>
      </c>
      <c r="AT20" s="27"/>
      <c r="AU20" s="27"/>
      <c r="AV20" s="27"/>
      <c r="AW20" s="27"/>
      <c r="AX20" s="27"/>
      <c r="AY20" s="158">
        <v>68607</v>
      </c>
      <c r="AZ20" s="158">
        <v>69837</v>
      </c>
      <c r="BA20" s="117">
        <v>71368</v>
      </c>
      <c r="BB20" s="117">
        <v>71540</v>
      </c>
      <c r="BC20" s="27">
        <v>69473</v>
      </c>
      <c r="BD20" s="28">
        <v>77237</v>
      </c>
      <c r="BE20" s="27">
        <v>81597</v>
      </c>
      <c r="BF20" s="27"/>
      <c r="BG20" s="27"/>
      <c r="BH20" s="27"/>
      <c r="BI20" s="27"/>
      <c r="BJ20" s="27"/>
      <c r="BK20" s="158">
        <v>874080</v>
      </c>
      <c r="BL20" s="158">
        <v>868828</v>
      </c>
      <c r="BM20" s="117">
        <v>840693</v>
      </c>
      <c r="BN20" s="117">
        <v>781305</v>
      </c>
      <c r="BO20" s="27">
        <v>725084</v>
      </c>
      <c r="BP20" s="21">
        <v>674088</v>
      </c>
      <c r="BQ20" s="27">
        <v>714515</v>
      </c>
      <c r="BR20" s="27"/>
      <c r="BS20" s="27"/>
      <c r="BT20" s="27"/>
      <c r="BU20" s="27"/>
      <c r="BV20" s="27"/>
      <c r="BW20" s="27">
        <v>104499</v>
      </c>
      <c r="BX20" s="27">
        <v>547385</v>
      </c>
      <c r="BY20" s="27">
        <v>69667</v>
      </c>
      <c r="BZ20" s="27">
        <v>3533</v>
      </c>
      <c r="CA20" s="27">
        <v>467</v>
      </c>
      <c r="CB20" s="27">
        <v>32634179</v>
      </c>
    </row>
    <row r="21" spans="1:80" s="12" customFormat="1" ht="13" x14ac:dyDescent="0.15">
      <c r="A21" s="196"/>
      <c r="B21" s="26" t="s">
        <v>22</v>
      </c>
      <c r="C21" s="161">
        <v>49.6</v>
      </c>
      <c r="D21" s="161">
        <v>49.2</v>
      </c>
      <c r="E21" s="122">
        <v>48.2</v>
      </c>
      <c r="F21" s="122">
        <v>48.8</v>
      </c>
      <c r="G21" s="29">
        <v>48.8</v>
      </c>
      <c r="H21" s="5">
        <v>47.4</v>
      </c>
      <c r="I21" s="29">
        <v>43.9</v>
      </c>
      <c r="J21" s="4">
        <f>G21-I21</f>
        <v>4.8999999999999986</v>
      </c>
      <c r="K21" s="23">
        <f>J21/G21</f>
        <v>0.10040983606557374</v>
      </c>
      <c r="L21" s="189">
        <f>AVERAGE(C21:G21)</f>
        <v>48.92</v>
      </c>
      <c r="M21" s="189">
        <f>L21-I21</f>
        <v>5.0200000000000031</v>
      </c>
      <c r="N21" s="23">
        <f>M21/L21</f>
        <v>0.10261651676206057</v>
      </c>
      <c r="O21" s="161">
        <v>64.900000000000006</v>
      </c>
      <c r="P21" s="161">
        <v>63.5</v>
      </c>
      <c r="Q21" s="122">
        <v>63.4</v>
      </c>
      <c r="R21" s="122">
        <v>61.7</v>
      </c>
      <c r="S21" s="29">
        <v>60.7</v>
      </c>
      <c r="T21" s="30">
        <v>57.8</v>
      </c>
      <c r="U21" s="29">
        <v>61</v>
      </c>
      <c r="V21" s="4">
        <f>S21-U21</f>
        <v>-0.29999999999999716</v>
      </c>
      <c r="W21" s="23">
        <f>V21/S21</f>
        <v>-4.9423393739702988E-3</v>
      </c>
      <c r="X21" s="189">
        <f>AVERAGE(O21:S21)</f>
        <v>62.839999999999996</v>
      </c>
      <c r="Y21" s="189">
        <f>X21-U21</f>
        <v>1.8399999999999963</v>
      </c>
      <c r="Z21" s="23">
        <f>Y21/X21</f>
        <v>2.9280712921705861E-2</v>
      </c>
      <c r="AA21" s="161">
        <v>36.5</v>
      </c>
      <c r="AB21" s="161">
        <v>35.5</v>
      </c>
      <c r="AC21" s="122">
        <v>34.200000000000003</v>
      </c>
      <c r="AD21" s="122">
        <v>33.6</v>
      </c>
      <c r="AE21" s="29">
        <v>34</v>
      </c>
      <c r="AF21" s="30">
        <v>32.9</v>
      </c>
      <c r="AG21" s="29">
        <v>27</v>
      </c>
      <c r="AH21" s="4">
        <f>AE21-AG21</f>
        <v>7</v>
      </c>
      <c r="AI21" s="23">
        <f>AH21/AE21</f>
        <v>0.20588235294117646</v>
      </c>
      <c r="AJ21" s="189">
        <f>AVERAGE(AA21:AE21)</f>
        <v>34.760000000000005</v>
      </c>
      <c r="AK21" s="189">
        <f>AJ21-AG21</f>
        <v>7.7600000000000051</v>
      </c>
      <c r="AL21" s="23">
        <f>AK21/AJ21</f>
        <v>0.22324510932105882</v>
      </c>
      <c r="AM21" s="161">
        <v>33.700000000000003</v>
      </c>
      <c r="AN21" s="161">
        <v>33.700000000000003</v>
      </c>
      <c r="AO21" s="122">
        <v>32.9</v>
      </c>
      <c r="AP21" s="122">
        <v>33.9</v>
      </c>
      <c r="AQ21" s="29">
        <v>33.9</v>
      </c>
      <c r="AR21" s="30">
        <v>33.9</v>
      </c>
      <c r="AS21" s="29">
        <v>29.7</v>
      </c>
      <c r="AT21" s="4">
        <f>AQ21-AS21</f>
        <v>4.1999999999999993</v>
      </c>
      <c r="AU21" s="23">
        <f>AT21/AQ21</f>
        <v>0.1238938053097345</v>
      </c>
      <c r="AV21" s="189">
        <f>AVERAGE(AM21:AQ21)</f>
        <v>33.620000000000005</v>
      </c>
      <c r="AW21" s="189">
        <f>AV21-AS21</f>
        <v>3.9200000000000053</v>
      </c>
      <c r="AX21" s="23">
        <f>AW21/AV21</f>
        <v>0.11659726353361109</v>
      </c>
      <c r="AY21" s="161">
        <v>58.3</v>
      </c>
      <c r="AZ21" s="161">
        <v>57.9</v>
      </c>
      <c r="BA21" s="122">
        <v>56.9</v>
      </c>
      <c r="BB21" s="122">
        <v>56.9</v>
      </c>
      <c r="BC21" s="29">
        <v>56.5</v>
      </c>
      <c r="BD21" s="30">
        <v>52.9</v>
      </c>
      <c r="BE21" s="29">
        <v>49.9</v>
      </c>
      <c r="BF21" s="4">
        <f>BC21-BE21</f>
        <v>6.6000000000000014</v>
      </c>
      <c r="BG21" s="23">
        <f>BF21/BC21</f>
        <v>0.11681415929203542</v>
      </c>
      <c r="BH21" s="189">
        <f>AVERAGE(AY21:BC21)</f>
        <v>57.3</v>
      </c>
      <c r="BI21" s="189">
        <f>BH21-BE21</f>
        <v>7.3999999999999986</v>
      </c>
      <c r="BJ21" s="23">
        <f>BI21/BH21</f>
        <v>0.12914485165794065</v>
      </c>
      <c r="BK21" s="161">
        <v>21.5</v>
      </c>
      <c r="BL21" s="161">
        <v>19.899999999999999</v>
      </c>
      <c r="BM21" s="122">
        <v>18.600000000000001</v>
      </c>
      <c r="BN21" s="122">
        <v>18.899999999999999</v>
      </c>
      <c r="BO21" s="29">
        <v>18.899999999999999</v>
      </c>
      <c r="BP21" s="5">
        <v>16.5</v>
      </c>
      <c r="BQ21" s="29">
        <v>14.1</v>
      </c>
      <c r="BR21" s="4">
        <f>BO21-BQ21</f>
        <v>4.7999999999999989</v>
      </c>
      <c r="BS21" s="23">
        <f>BR21/BO21</f>
        <v>0.25396825396825395</v>
      </c>
      <c r="BT21" s="189">
        <f>AVERAGE(BK21:BO21)</f>
        <v>19.560000000000002</v>
      </c>
      <c r="BU21" s="189">
        <f>BT21-BQ21</f>
        <v>5.4600000000000026</v>
      </c>
      <c r="BV21" s="23">
        <f>BU21/BT21</f>
        <v>0.27914110429447864</v>
      </c>
      <c r="BW21" s="29">
        <v>14.2</v>
      </c>
      <c r="BX21" s="29">
        <v>20.5</v>
      </c>
      <c r="BY21" s="29">
        <v>13.7</v>
      </c>
      <c r="BZ21" s="29">
        <v>24.3</v>
      </c>
      <c r="CA21" s="38"/>
      <c r="CB21" s="38"/>
    </row>
    <row r="22" spans="1:80" s="12" customFormat="1" ht="13" x14ac:dyDescent="0.15">
      <c r="A22" s="196" t="s">
        <v>30</v>
      </c>
      <c r="B22" s="26" t="s">
        <v>21</v>
      </c>
      <c r="C22" s="158">
        <v>83010</v>
      </c>
      <c r="D22" s="158">
        <v>84913</v>
      </c>
      <c r="E22" s="117">
        <v>85734</v>
      </c>
      <c r="F22" s="117">
        <v>78265</v>
      </c>
      <c r="G22" s="27">
        <v>75927</v>
      </c>
      <c r="H22" s="21">
        <v>77198</v>
      </c>
      <c r="I22" s="27">
        <v>85186</v>
      </c>
      <c r="J22" s="27"/>
      <c r="K22" s="27"/>
      <c r="L22" s="27"/>
      <c r="M22" s="27"/>
      <c r="N22" s="27"/>
      <c r="O22" s="158">
        <v>950</v>
      </c>
      <c r="P22" s="158">
        <v>949</v>
      </c>
      <c r="Q22" s="117">
        <v>1015</v>
      </c>
      <c r="R22" s="117">
        <v>936</v>
      </c>
      <c r="S22" s="27">
        <v>937</v>
      </c>
      <c r="T22" s="28">
        <v>1103</v>
      </c>
      <c r="U22" s="27">
        <v>1235</v>
      </c>
      <c r="V22" s="27"/>
      <c r="W22" s="27"/>
      <c r="X22" s="27"/>
      <c r="Y22" s="27"/>
      <c r="Z22" s="27"/>
      <c r="AA22" s="158">
        <v>8727</v>
      </c>
      <c r="AB22" s="158">
        <v>9055</v>
      </c>
      <c r="AC22" s="117">
        <v>10548</v>
      </c>
      <c r="AD22" s="117">
        <v>10813</v>
      </c>
      <c r="AE22" s="27">
        <v>10486</v>
      </c>
      <c r="AF22" s="28">
        <v>9268</v>
      </c>
      <c r="AG22" s="27">
        <v>11028</v>
      </c>
      <c r="AH22" s="27"/>
      <c r="AI22" s="27"/>
      <c r="AJ22" s="27"/>
      <c r="AK22" s="27"/>
      <c r="AL22" s="27"/>
      <c r="AM22" s="158">
        <v>20130</v>
      </c>
      <c r="AN22" s="158">
        <v>20613</v>
      </c>
      <c r="AO22" s="117">
        <v>19837</v>
      </c>
      <c r="AP22" s="117">
        <v>16468</v>
      </c>
      <c r="AQ22" s="27">
        <v>14925</v>
      </c>
      <c r="AR22" s="28">
        <v>13026</v>
      </c>
      <c r="AS22" s="27">
        <v>12131</v>
      </c>
      <c r="AT22" s="27"/>
      <c r="AU22" s="27"/>
      <c r="AV22" s="27"/>
      <c r="AW22" s="27"/>
      <c r="AX22" s="27"/>
      <c r="AY22" s="158">
        <v>52368</v>
      </c>
      <c r="AZ22" s="158">
        <v>53440</v>
      </c>
      <c r="BA22" s="117">
        <v>54334</v>
      </c>
      <c r="BB22" s="117">
        <v>50048</v>
      </c>
      <c r="BC22" s="27">
        <v>49579</v>
      </c>
      <c r="BD22" s="28">
        <v>53801</v>
      </c>
      <c r="BE22" s="27">
        <v>60792</v>
      </c>
      <c r="BF22" s="27"/>
      <c r="BG22" s="27"/>
      <c r="BH22" s="27"/>
      <c r="BI22" s="27"/>
      <c r="BJ22" s="27"/>
      <c r="BK22" s="158">
        <v>717148</v>
      </c>
      <c r="BL22" s="158">
        <v>703177</v>
      </c>
      <c r="BM22" s="117">
        <v>680453</v>
      </c>
      <c r="BN22" s="117">
        <v>619983</v>
      </c>
      <c r="BO22" s="27">
        <v>575373</v>
      </c>
      <c r="BP22" s="21">
        <v>515758</v>
      </c>
      <c r="BQ22" s="27">
        <v>560609</v>
      </c>
      <c r="BR22" s="27"/>
      <c r="BS22" s="27"/>
      <c r="BT22" s="27"/>
      <c r="BU22" s="27"/>
      <c r="BV22" s="27"/>
      <c r="BW22" s="27">
        <v>80395</v>
      </c>
      <c r="BX22" s="27">
        <v>446492</v>
      </c>
      <c r="BY22" s="27">
        <v>45900</v>
      </c>
      <c r="BZ22" s="27">
        <v>2586</v>
      </c>
      <c r="CA22" s="27">
        <v>827</v>
      </c>
      <c r="CB22" s="27">
        <v>28786886</v>
      </c>
    </row>
    <row r="23" spans="1:80" s="12" customFormat="1" ht="13" x14ac:dyDescent="0.15">
      <c r="A23" s="196"/>
      <c r="B23" s="26" t="s">
        <v>22</v>
      </c>
      <c r="C23" s="161">
        <v>48.6</v>
      </c>
      <c r="D23" s="161">
        <v>47.5</v>
      </c>
      <c r="E23" s="122">
        <v>48.1</v>
      </c>
      <c r="F23" s="122">
        <v>49.5</v>
      </c>
      <c r="G23" s="29">
        <v>48.7</v>
      </c>
      <c r="H23" s="5">
        <v>46.3</v>
      </c>
      <c r="I23" s="29">
        <v>43.9</v>
      </c>
      <c r="J23" s="4">
        <f>G23-I23</f>
        <v>4.8000000000000043</v>
      </c>
      <c r="K23" s="23">
        <f>J23/G23</f>
        <v>9.8562628336755734E-2</v>
      </c>
      <c r="L23" s="189">
        <f>AVERAGE(C23:G23)</f>
        <v>48.48</v>
      </c>
      <c r="M23" s="189">
        <f>L23-I23</f>
        <v>4.5799999999999983</v>
      </c>
      <c r="N23" s="23">
        <f>M23/L23</f>
        <v>9.4471947194719449E-2</v>
      </c>
      <c r="O23" s="161">
        <v>64.400000000000006</v>
      </c>
      <c r="P23" s="161">
        <v>61.7</v>
      </c>
      <c r="Q23" s="122">
        <v>63.5</v>
      </c>
      <c r="R23" s="122">
        <v>66.7</v>
      </c>
      <c r="S23" s="29">
        <v>58.2</v>
      </c>
      <c r="T23" s="30">
        <v>58</v>
      </c>
      <c r="U23" s="29">
        <v>57.8</v>
      </c>
      <c r="V23" s="4">
        <f>S23-U23</f>
        <v>0.40000000000000568</v>
      </c>
      <c r="W23" s="23">
        <f>V23/S23</f>
        <v>6.872852233677073E-3</v>
      </c>
      <c r="X23" s="189">
        <f>AVERAGE(O23:S23)</f>
        <v>62.9</v>
      </c>
      <c r="Y23" s="189">
        <f>X23-U23</f>
        <v>5.1000000000000014</v>
      </c>
      <c r="Z23" s="23">
        <f>Y23/X23</f>
        <v>8.1081081081081099E-2</v>
      </c>
      <c r="AA23" s="161">
        <v>33.799999999999997</v>
      </c>
      <c r="AB23" s="161">
        <v>32.1</v>
      </c>
      <c r="AC23" s="122">
        <v>32</v>
      </c>
      <c r="AD23" s="122">
        <v>31.7</v>
      </c>
      <c r="AE23" s="29">
        <v>30.2</v>
      </c>
      <c r="AF23" s="30">
        <v>29.8</v>
      </c>
      <c r="AG23" s="29">
        <v>26.6</v>
      </c>
      <c r="AH23" s="4">
        <f>AE23-AG23</f>
        <v>3.5999999999999979</v>
      </c>
      <c r="AI23" s="23">
        <f>AH23/AE23</f>
        <v>0.11920529801324496</v>
      </c>
      <c r="AJ23" s="189">
        <f>AVERAGE(AA23:AE23)</f>
        <v>31.959999999999997</v>
      </c>
      <c r="AK23" s="189">
        <f>AJ23-AG23</f>
        <v>5.3599999999999959</v>
      </c>
      <c r="AL23" s="23">
        <f>AK23/AJ23</f>
        <v>0.16770963704630776</v>
      </c>
      <c r="AM23" s="161">
        <v>33.200000000000003</v>
      </c>
      <c r="AN23" s="161">
        <v>33.9</v>
      </c>
      <c r="AO23" s="122">
        <v>34.1</v>
      </c>
      <c r="AP23" s="122">
        <v>34.700000000000003</v>
      </c>
      <c r="AQ23" s="29">
        <v>34.5</v>
      </c>
      <c r="AR23" s="30">
        <v>34.200000000000003</v>
      </c>
      <c r="AS23" s="29">
        <v>32.6</v>
      </c>
      <c r="AT23" s="4">
        <f>AQ23-AS23</f>
        <v>1.8999999999999986</v>
      </c>
      <c r="AU23" s="23">
        <f>AT23/AQ23</f>
        <v>5.5072463768115899E-2</v>
      </c>
      <c r="AV23" s="189">
        <f>AVERAGE(AM23:AQ23)</f>
        <v>34.08</v>
      </c>
      <c r="AW23" s="189">
        <f>AV23-AS23</f>
        <v>1.4799999999999969</v>
      </c>
      <c r="AX23" s="23">
        <f>AW23/AV23</f>
        <v>4.3427230046948269E-2</v>
      </c>
      <c r="AY23" s="161">
        <v>56.9</v>
      </c>
      <c r="AZ23" s="161">
        <v>55.3</v>
      </c>
      <c r="BA23" s="122">
        <v>56</v>
      </c>
      <c r="BB23" s="122">
        <v>57.9</v>
      </c>
      <c r="BC23" s="29">
        <v>56.7</v>
      </c>
      <c r="BD23" s="30">
        <v>51.9</v>
      </c>
      <c r="BE23" s="29">
        <v>49</v>
      </c>
      <c r="BF23" s="4">
        <f>BC23-BE23</f>
        <v>7.7000000000000028</v>
      </c>
      <c r="BG23" s="23">
        <f>BF23/BC23</f>
        <v>0.13580246913580252</v>
      </c>
      <c r="BH23" s="189">
        <f>AVERAGE(AY23:BC23)</f>
        <v>56.56</v>
      </c>
      <c r="BI23" s="189">
        <f>BH23-BE23</f>
        <v>7.5600000000000023</v>
      </c>
      <c r="BJ23" s="23">
        <f>BI23/BH23</f>
        <v>0.1336633663366337</v>
      </c>
      <c r="BK23" s="161">
        <v>23.8</v>
      </c>
      <c r="BL23" s="161">
        <v>22.8</v>
      </c>
      <c r="BM23" s="122">
        <v>22.2</v>
      </c>
      <c r="BN23" s="122">
        <v>22.8</v>
      </c>
      <c r="BO23" s="29">
        <v>22.2</v>
      </c>
      <c r="BP23" s="5">
        <v>18.899999999999999</v>
      </c>
      <c r="BQ23" s="29">
        <v>17.399999999999999</v>
      </c>
      <c r="BR23" s="4">
        <f>BO23-BQ23</f>
        <v>4.8000000000000007</v>
      </c>
      <c r="BS23" s="23">
        <f>BR23/BO23</f>
        <v>0.21621621621621626</v>
      </c>
      <c r="BT23" s="189">
        <f>AVERAGE(BK23:BO23)</f>
        <v>22.759999999999998</v>
      </c>
      <c r="BU23" s="189">
        <f>BT23-BQ23</f>
        <v>5.3599999999999994</v>
      </c>
      <c r="BV23" s="23">
        <f>BU23/BT23</f>
        <v>0.23550087873462214</v>
      </c>
      <c r="BW23" s="29">
        <v>15</v>
      </c>
      <c r="BX23" s="29">
        <v>24.1</v>
      </c>
      <c r="BY23" s="29">
        <v>15.6</v>
      </c>
      <c r="BZ23" s="29">
        <v>25.7</v>
      </c>
      <c r="CA23" s="38"/>
      <c r="CB23" s="38"/>
    </row>
    <row r="24" spans="1:80" s="12" customFormat="1" ht="13" x14ac:dyDescent="0.15">
      <c r="A24" s="196" t="s">
        <v>31</v>
      </c>
      <c r="B24" s="26" t="s">
        <v>21</v>
      </c>
      <c r="C24" s="158">
        <v>74653</v>
      </c>
      <c r="D24" s="158">
        <v>75496</v>
      </c>
      <c r="E24" s="117">
        <v>74858</v>
      </c>
      <c r="F24" s="117">
        <v>71933</v>
      </c>
      <c r="G24" s="27">
        <v>66748</v>
      </c>
      <c r="H24" s="21">
        <v>67169</v>
      </c>
      <c r="I24" s="27">
        <v>69652</v>
      </c>
      <c r="J24" s="27"/>
      <c r="K24" s="27"/>
      <c r="L24" s="27"/>
      <c r="M24" s="27"/>
      <c r="N24" s="27"/>
      <c r="O24" s="158">
        <v>800</v>
      </c>
      <c r="P24" s="158">
        <v>848</v>
      </c>
      <c r="Q24" s="117">
        <v>845</v>
      </c>
      <c r="R24" s="117">
        <v>827</v>
      </c>
      <c r="S24" s="27">
        <v>783</v>
      </c>
      <c r="T24" s="28">
        <v>996</v>
      </c>
      <c r="U24" s="27">
        <v>1063</v>
      </c>
      <c r="V24" s="27"/>
      <c r="W24" s="27"/>
      <c r="X24" s="27"/>
      <c r="Y24" s="27"/>
      <c r="Z24" s="27"/>
      <c r="AA24" s="158">
        <v>7873</v>
      </c>
      <c r="AB24" s="158">
        <v>8180</v>
      </c>
      <c r="AC24" s="117">
        <v>9291</v>
      </c>
      <c r="AD24" s="117">
        <v>9538</v>
      </c>
      <c r="AE24" s="27">
        <v>9561</v>
      </c>
      <c r="AF24" s="28">
        <v>8511</v>
      </c>
      <c r="AG24" s="27">
        <v>10028</v>
      </c>
      <c r="AH24" s="27"/>
      <c r="AI24" s="27"/>
      <c r="AJ24" s="27"/>
      <c r="AK24" s="27"/>
      <c r="AL24" s="27"/>
      <c r="AM24" s="158">
        <v>14951</v>
      </c>
      <c r="AN24" s="158">
        <v>15109</v>
      </c>
      <c r="AO24" s="117">
        <v>14031</v>
      </c>
      <c r="AP24" s="117">
        <v>11736</v>
      </c>
      <c r="AQ24" s="27">
        <v>10148</v>
      </c>
      <c r="AR24" s="28">
        <v>8956</v>
      </c>
      <c r="AS24" s="27">
        <v>8066</v>
      </c>
      <c r="AT24" s="27"/>
      <c r="AU24" s="27"/>
      <c r="AV24" s="27"/>
      <c r="AW24" s="27"/>
      <c r="AX24" s="27"/>
      <c r="AY24" s="158">
        <v>50266</v>
      </c>
      <c r="AZ24" s="158">
        <v>50727</v>
      </c>
      <c r="BA24" s="117">
        <v>50691</v>
      </c>
      <c r="BB24" s="117">
        <v>49832</v>
      </c>
      <c r="BC24" s="27">
        <v>46256</v>
      </c>
      <c r="BD24" s="28">
        <v>48706</v>
      </c>
      <c r="BE24" s="27">
        <v>50495</v>
      </c>
      <c r="BF24" s="27"/>
      <c r="BG24" s="27"/>
      <c r="BH24" s="27"/>
      <c r="BI24" s="27"/>
      <c r="BJ24" s="27"/>
      <c r="BK24" s="158">
        <v>675532</v>
      </c>
      <c r="BL24" s="158">
        <v>654670</v>
      </c>
      <c r="BM24" s="117">
        <v>636078</v>
      </c>
      <c r="BN24" s="117">
        <v>575550</v>
      </c>
      <c r="BO24" s="27">
        <v>521268</v>
      </c>
      <c r="BP24" s="21">
        <v>470604</v>
      </c>
      <c r="BQ24" s="27">
        <v>485993</v>
      </c>
      <c r="BR24" s="27"/>
      <c r="BS24" s="27"/>
      <c r="BT24" s="27"/>
      <c r="BU24" s="27"/>
      <c r="BV24" s="27"/>
      <c r="BW24" s="27">
        <v>76010</v>
      </c>
      <c r="BX24" s="27">
        <v>406489</v>
      </c>
      <c r="BY24" s="27">
        <v>36529</v>
      </c>
      <c r="BZ24" s="27">
        <v>2240</v>
      </c>
      <c r="CA24" s="27">
        <v>1689</v>
      </c>
      <c r="CB24" s="27">
        <v>26893861</v>
      </c>
    </row>
    <row r="25" spans="1:80" s="12" customFormat="1" ht="13" x14ac:dyDescent="0.15">
      <c r="A25" s="196"/>
      <c r="B25" s="26" t="s">
        <v>22</v>
      </c>
      <c r="C25" s="161">
        <v>52.8</v>
      </c>
      <c r="D25" s="161">
        <v>52.4</v>
      </c>
      <c r="E25" s="122">
        <v>51.9</v>
      </c>
      <c r="F25" s="122">
        <v>52.2</v>
      </c>
      <c r="G25" s="29">
        <v>52.7</v>
      </c>
      <c r="H25" s="5">
        <v>49.4</v>
      </c>
      <c r="I25" s="29">
        <v>47</v>
      </c>
      <c r="J25" s="4">
        <f>G25-I25</f>
        <v>5.7000000000000028</v>
      </c>
      <c r="K25" s="23">
        <f>J25/G25</f>
        <v>0.10815939278937386</v>
      </c>
      <c r="L25" s="189">
        <f>AVERAGE(C25:G25)</f>
        <v>52.4</v>
      </c>
      <c r="M25" s="189">
        <f>L25-I25</f>
        <v>5.3999999999999986</v>
      </c>
      <c r="N25" s="23">
        <f>M25/L25</f>
        <v>0.10305343511450379</v>
      </c>
      <c r="O25" s="161">
        <v>62.9</v>
      </c>
      <c r="P25" s="161">
        <v>65.3</v>
      </c>
      <c r="Q25" s="122">
        <v>63.3</v>
      </c>
      <c r="R25" s="122">
        <v>65.7</v>
      </c>
      <c r="S25" s="29">
        <v>64</v>
      </c>
      <c r="T25" s="30">
        <v>62.3</v>
      </c>
      <c r="U25" s="29">
        <v>52.4</v>
      </c>
      <c r="V25" s="4">
        <f>S25-U25</f>
        <v>11.600000000000001</v>
      </c>
      <c r="W25" s="23">
        <f>V25/S25</f>
        <v>0.18125000000000002</v>
      </c>
      <c r="X25" s="189">
        <f>AVERAGE(O25:S25)</f>
        <v>64.239999999999995</v>
      </c>
      <c r="Y25" s="189">
        <f>X25-U25</f>
        <v>11.839999999999996</v>
      </c>
      <c r="Z25" s="23">
        <f>Y25/X25</f>
        <v>0.18430884184308838</v>
      </c>
      <c r="AA25" s="161">
        <v>36</v>
      </c>
      <c r="AB25" s="161">
        <v>34.4</v>
      </c>
      <c r="AC25" s="122">
        <v>33.9</v>
      </c>
      <c r="AD25" s="122">
        <v>33.4</v>
      </c>
      <c r="AE25" s="29">
        <v>33</v>
      </c>
      <c r="AF25" s="30">
        <v>29.6</v>
      </c>
      <c r="AG25" s="29">
        <v>27</v>
      </c>
      <c r="AH25" s="4">
        <f>AE25-AG25</f>
        <v>6</v>
      </c>
      <c r="AI25" s="23">
        <f>AH25/AE25</f>
        <v>0.18181818181818182</v>
      </c>
      <c r="AJ25" s="189">
        <f>AVERAGE(AA25:AE25)</f>
        <v>34.14</v>
      </c>
      <c r="AK25" s="189">
        <f>AJ25-AG25</f>
        <v>7.1400000000000006</v>
      </c>
      <c r="AL25" s="23">
        <f>AK25/AJ25</f>
        <v>0.20913884007029879</v>
      </c>
      <c r="AM25" s="161">
        <v>36.200000000000003</v>
      </c>
      <c r="AN25" s="161">
        <v>36.1</v>
      </c>
      <c r="AO25" s="122">
        <v>36.4</v>
      </c>
      <c r="AP25" s="122">
        <v>37</v>
      </c>
      <c r="AQ25" s="29">
        <v>36.700000000000003</v>
      </c>
      <c r="AR25" s="30">
        <v>35.9</v>
      </c>
      <c r="AS25" s="29">
        <v>33.200000000000003</v>
      </c>
      <c r="AT25" s="4">
        <f>AQ25-AS25</f>
        <v>3.5</v>
      </c>
      <c r="AU25" s="23">
        <f>AT25/AQ25</f>
        <v>9.5367847411444134E-2</v>
      </c>
      <c r="AV25" s="189">
        <f>AVERAGE(AM25:AQ25)</f>
        <v>36.480000000000004</v>
      </c>
      <c r="AW25" s="189">
        <f>AV25-AS25</f>
        <v>3.2800000000000011</v>
      </c>
      <c r="AX25" s="23">
        <f>AW25/AV25</f>
        <v>8.9912280701754402E-2</v>
      </c>
      <c r="AY25" s="161">
        <v>60.4</v>
      </c>
      <c r="AZ25" s="161">
        <v>60.1</v>
      </c>
      <c r="BA25" s="122">
        <v>59.2</v>
      </c>
      <c r="BB25" s="122">
        <v>59.2</v>
      </c>
      <c r="BC25" s="29">
        <v>60.1</v>
      </c>
      <c r="BD25" s="30">
        <v>55.1</v>
      </c>
      <c r="BE25" s="29">
        <v>53</v>
      </c>
      <c r="BF25" s="4">
        <f>BC25-BE25</f>
        <v>7.1000000000000014</v>
      </c>
      <c r="BG25" s="23">
        <f>BF25/BC25</f>
        <v>0.11813643926788688</v>
      </c>
      <c r="BH25" s="189">
        <f>AVERAGE(AY25:BC25)</f>
        <v>59.8</v>
      </c>
      <c r="BI25" s="189">
        <f>BH25-BE25</f>
        <v>6.7999999999999972</v>
      </c>
      <c r="BJ25" s="23">
        <f>BI25/BH25</f>
        <v>0.11371237458193975</v>
      </c>
      <c r="BK25" s="161">
        <v>26.5</v>
      </c>
      <c r="BL25" s="161">
        <v>25.4</v>
      </c>
      <c r="BM25" s="122">
        <v>24.7</v>
      </c>
      <c r="BN25" s="122">
        <v>24.9</v>
      </c>
      <c r="BO25" s="29">
        <v>25.3</v>
      </c>
      <c r="BP25" s="5">
        <v>21.8</v>
      </c>
      <c r="BQ25" s="29">
        <v>20</v>
      </c>
      <c r="BR25" s="4">
        <f>BO25-BQ25</f>
        <v>5.3000000000000007</v>
      </c>
      <c r="BS25" s="23">
        <f>BR25/BO25</f>
        <v>0.20948616600790515</v>
      </c>
      <c r="BT25" s="189">
        <f>AVERAGE(BK25:BO25)</f>
        <v>25.36</v>
      </c>
      <c r="BU25" s="189">
        <f>BT25-BQ25</f>
        <v>5.3599999999999994</v>
      </c>
      <c r="BV25" s="23">
        <f>BU25/BT25</f>
        <v>0.2113564668769716</v>
      </c>
      <c r="BW25" s="29">
        <v>16.8</v>
      </c>
      <c r="BX25" s="29">
        <v>27.5</v>
      </c>
      <c r="BY25" s="29">
        <v>19</v>
      </c>
      <c r="BZ25" s="29">
        <v>30.4</v>
      </c>
      <c r="CA25" s="38"/>
      <c r="CB25" s="38"/>
    </row>
    <row r="26" spans="1:80" s="12" customFormat="1" ht="13" x14ac:dyDescent="0.15">
      <c r="A26" s="196" t="s">
        <v>32</v>
      </c>
      <c r="B26" s="26" t="s">
        <v>21</v>
      </c>
      <c r="C26" s="158">
        <v>70682</v>
      </c>
      <c r="D26" s="158">
        <v>70633</v>
      </c>
      <c r="E26" s="117">
        <v>70643</v>
      </c>
      <c r="F26" s="117">
        <v>68270</v>
      </c>
      <c r="G26" s="27">
        <v>66094</v>
      </c>
      <c r="H26" s="21">
        <v>60422</v>
      </c>
      <c r="I26" s="27">
        <v>61175</v>
      </c>
      <c r="J26" s="27"/>
      <c r="K26" s="27"/>
      <c r="L26" s="27"/>
      <c r="M26" s="27"/>
      <c r="N26" s="27"/>
      <c r="O26" s="158">
        <v>650</v>
      </c>
      <c r="P26" s="158">
        <v>697</v>
      </c>
      <c r="Q26" s="117">
        <v>756</v>
      </c>
      <c r="R26" s="117">
        <v>689</v>
      </c>
      <c r="S26" s="27">
        <v>635</v>
      </c>
      <c r="T26" s="28">
        <v>750</v>
      </c>
      <c r="U26" s="27">
        <v>923</v>
      </c>
      <c r="V26" s="27"/>
      <c r="W26" s="27"/>
      <c r="X26" s="27"/>
      <c r="Y26" s="27"/>
      <c r="Z26" s="27"/>
      <c r="AA26" s="158">
        <v>7914</v>
      </c>
      <c r="AB26" s="158">
        <v>8325</v>
      </c>
      <c r="AC26" s="117">
        <v>9082</v>
      </c>
      <c r="AD26" s="117">
        <v>9146</v>
      </c>
      <c r="AE26" s="27">
        <v>9577</v>
      </c>
      <c r="AF26" s="28">
        <v>7695</v>
      </c>
      <c r="AG26" s="27">
        <v>9012</v>
      </c>
      <c r="AH26" s="27"/>
      <c r="AI26" s="27"/>
      <c r="AJ26" s="27"/>
      <c r="AK26" s="27"/>
      <c r="AL26" s="27"/>
      <c r="AM26" s="158">
        <v>9598</v>
      </c>
      <c r="AN26" s="158">
        <v>9480</v>
      </c>
      <c r="AO26" s="117">
        <v>8744</v>
      </c>
      <c r="AP26" s="117">
        <v>7809</v>
      </c>
      <c r="AQ26" s="27">
        <v>7116</v>
      </c>
      <c r="AR26" s="28">
        <v>5591</v>
      </c>
      <c r="AS26" s="27">
        <v>5225</v>
      </c>
      <c r="AT26" s="27"/>
      <c r="AU26" s="27"/>
      <c r="AV26" s="27"/>
      <c r="AW26" s="27"/>
      <c r="AX26" s="27"/>
      <c r="AY26" s="158">
        <v>51628</v>
      </c>
      <c r="AZ26" s="158">
        <v>51447</v>
      </c>
      <c r="BA26" s="117">
        <v>52061</v>
      </c>
      <c r="BB26" s="117">
        <v>50626</v>
      </c>
      <c r="BC26" s="27">
        <v>48766</v>
      </c>
      <c r="BD26" s="28">
        <v>46386</v>
      </c>
      <c r="BE26" s="27">
        <v>46015</v>
      </c>
      <c r="BF26" s="27"/>
      <c r="BG26" s="27"/>
      <c r="BH26" s="27"/>
      <c r="BI26" s="27"/>
      <c r="BJ26" s="27"/>
      <c r="BK26" s="158">
        <v>597916</v>
      </c>
      <c r="BL26" s="158">
        <v>569624</v>
      </c>
      <c r="BM26" s="117">
        <v>541760</v>
      </c>
      <c r="BN26" s="117">
        <v>493850</v>
      </c>
      <c r="BO26" s="27">
        <v>452157</v>
      </c>
      <c r="BP26" s="21">
        <v>374400</v>
      </c>
      <c r="BQ26" s="27">
        <v>394804</v>
      </c>
      <c r="BR26" s="27"/>
      <c r="BS26" s="27"/>
      <c r="BT26" s="27"/>
      <c r="BU26" s="27"/>
      <c r="BV26" s="27"/>
      <c r="BW26" s="27">
        <v>66495</v>
      </c>
      <c r="BX26" s="27">
        <v>352931</v>
      </c>
      <c r="BY26" s="27">
        <v>30003</v>
      </c>
      <c r="BZ26" s="27">
        <v>2728</v>
      </c>
      <c r="CA26" s="27">
        <v>7494</v>
      </c>
      <c r="CB26" s="27">
        <v>21879800</v>
      </c>
    </row>
    <row r="27" spans="1:80" s="12" customFormat="1" ht="13" x14ac:dyDescent="0.15">
      <c r="A27" s="196"/>
      <c r="B27" s="26" t="s">
        <v>22</v>
      </c>
      <c r="C27" s="161">
        <v>53.1</v>
      </c>
      <c r="D27" s="161">
        <v>54</v>
      </c>
      <c r="E27" s="122">
        <v>54.2</v>
      </c>
      <c r="F27" s="122">
        <v>53.7</v>
      </c>
      <c r="G27" s="29">
        <v>53.8</v>
      </c>
      <c r="H27" s="5">
        <v>52.8</v>
      </c>
      <c r="I27" s="29">
        <v>47.9</v>
      </c>
      <c r="J27" s="4">
        <f>G27-I27</f>
        <v>5.8999999999999986</v>
      </c>
      <c r="K27" s="23">
        <f>J27/G27</f>
        <v>0.10966542750929366</v>
      </c>
      <c r="L27" s="189">
        <f>AVERAGE(C27:G27)</f>
        <v>53.760000000000005</v>
      </c>
      <c r="M27" s="189">
        <f>L27-I27</f>
        <v>5.8600000000000065</v>
      </c>
      <c r="N27" s="23">
        <f>M27/L27</f>
        <v>0.1090029761904763</v>
      </c>
      <c r="O27" s="161">
        <v>66.5</v>
      </c>
      <c r="P27" s="161">
        <v>60.4</v>
      </c>
      <c r="Q27" s="122">
        <v>58.3</v>
      </c>
      <c r="R27" s="122">
        <v>63.4</v>
      </c>
      <c r="S27" s="29">
        <v>62</v>
      </c>
      <c r="T27" s="30">
        <v>58.5</v>
      </c>
      <c r="U27" s="29">
        <v>54.2</v>
      </c>
      <c r="V27" s="4">
        <f>S27-U27</f>
        <v>7.7999999999999972</v>
      </c>
      <c r="W27" s="23">
        <f>V27/S27</f>
        <v>0.12580645161290319</v>
      </c>
      <c r="X27" s="189">
        <f>AVERAGE(O27:S27)</f>
        <v>62.120000000000005</v>
      </c>
      <c r="Y27" s="189">
        <f>X27-U27</f>
        <v>7.9200000000000017</v>
      </c>
      <c r="Z27" s="23">
        <f>Y27/X27</f>
        <v>0.12749517063747587</v>
      </c>
      <c r="AA27" s="161">
        <v>33.299999999999997</v>
      </c>
      <c r="AB27" s="161">
        <v>32.5</v>
      </c>
      <c r="AC27" s="122">
        <v>31.3</v>
      </c>
      <c r="AD27" s="122">
        <v>32.4</v>
      </c>
      <c r="AE27" s="29">
        <v>30</v>
      </c>
      <c r="AF27" s="30">
        <v>30.5</v>
      </c>
      <c r="AG27" s="29">
        <v>27</v>
      </c>
      <c r="AH27" s="4">
        <f>AE27-AG27</f>
        <v>3</v>
      </c>
      <c r="AI27" s="23">
        <f>AH27/AE27</f>
        <v>0.1</v>
      </c>
      <c r="AJ27" s="189">
        <f>AVERAGE(AA27:AE27)</f>
        <v>31.9</v>
      </c>
      <c r="AK27" s="189">
        <f>AJ27-AG27</f>
        <v>4.8999999999999986</v>
      </c>
      <c r="AL27" s="23">
        <f>AK27/AJ27</f>
        <v>0.15360501567398116</v>
      </c>
      <c r="AM27" s="161">
        <v>37.700000000000003</v>
      </c>
      <c r="AN27" s="161">
        <v>36.200000000000003</v>
      </c>
      <c r="AO27" s="122">
        <v>37.700000000000003</v>
      </c>
      <c r="AP27" s="122">
        <v>37.6</v>
      </c>
      <c r="AQ27" s="29">
        <v>40.1</v>
      </c>
      <c r="AR27" s="30">
        <v>39.700000000000003</v>
      </c>
      <c r="AS27" s="29">
        <v>35.799999999999997</v>
      </c>
      <c r="AT27" s="4">
        <f>AQ27-AS27</f>
        <v>4.3000000000000043</v>
      </c>
      <c r="AU27" s="23">
        <f>AT27/AQ27</f>
        <v>0.10723192019950135</v>
      </c>
      <c r="AV27" s="189">
        <f>AVERAGE(AM27:AQ27)</f>
        <v>37.86</v>
      </c>
      <c r="AW27" s="189">
        <f>AV27-AS27</f>
        <v>2.0600000000000023</v>
      </c>
      <c r="AX27" s="23">
        <f>AW27/AV27</f>
        <v>5.4410987849973648E-2</v>
      </c>
      <c r="AY27" s="161">
        <v>59.1</v>
      </c>
      <c r="AZ27" s="161">
        <v>60.6</v>
      </c>
      <c r="BA27" s="122">
        <v>61</v>
      </c>
      <c r="BB27" s="122">
        <v>59.9</v>
      </c>
      <c r="BC27" s="29">
        <v>60.3</v>
      </c>
      <c r="BD27" s="30">
        <v>58</v>
      </c>
      <c r="BE27" s="29">
        <v>53.3</v>
      </c>
      <c r="BF27" s="4">
        <f>BC27-BE27</f>
        <v>7</v>
      </c>
      <c r="BG27" s="23">
        <f>BF27/BC27</f>
        <v>0.11608623548922056</v>
      </c>
      <c r="BH27" s="189">
        <f>AVERAGE(AY27:BC27)</f>
        <v>60.179999999999993</v>
      </c>
      <c r="BI27" s="189">
        <f>BH27-BE27</f>
        <v>6.8799999999999955</v>
      </c>
      <c r="BJ27" s="23">
        <f>BI27/BH27</f>
        <v>0.11432369557992682</v>
      </c>
      <c r="BK27" s="161">
        <v>24.4</v>
      </c>
      <c r="BL27" s="161">
        <v>24.1</v>
      </c>
      <c r="BM27" s="122">
        <v>24.5</v>
      </c>
      <c r="BN27" s="122">
        <v>24.3</v>
      </c>
      <c r="BO27" s="29">
        <v>23.9</v>
      </c>
      <c r="BP27" s="5">
        <v>21.4</v>
      </c>
      <c r="BQ27" s="29">
        <v>19.100000000000001</v>
      </c>
      <c r="BR27" s="4">
        <f>BO27-BQ27</f>
        <v>4.7999999999999972</v>
      </c>
      <c r="BS27" s="23">
        <f>BR27/BO27</f>
        <v>0.20083682008368189</v>
      </c>
      <c r="BT27" s="189">
        <f>AVERAGE(BK27:BO27)</f>
        <v>24.24</v>
      </c>
      <c r="BU27" s="189">
        <f>BT27-BQ27</f>
        <v>5.139999999999997</v>
      </c>
      <c r="BV27" s="23">
        <f>BU27/BT27</f>
        <v>0.21204620462046195</v>
      </c>
      <c r="BW27" s="29">
        <v>18.8</v>
      </c>
      <c r="BX27" s="29">
        <v>25</v>
      </c>
      <c r="BY27" s="29">
        <v>22.3</v>
      </c>
      <c r="BZ27" s="29">
        <v>29.9</v>
      </c>
      <c r="CA27" s="38"/>
      <c r="CB27" s="38"/>
    </row>
    <row r="28" spans="1:80" s="12" customFormat="1" ht="13" x14ac:dyDescent="0.15">
      <c r="A28" s="196" t="s">
        <v>33</v>
      </c>
      <c r="B28" s="26" t="s">
        <v>21</v>
      </c>
      <c r="C28" s="158">
        <v>186909</v>
      </c>
      <c r="D28" s="158">
        <v>191881</v>
      </c>
      <c r="E28" s="117">
        <v>186998</v>
      </c>
      <c r="F28" s="117">
        <v>186601</v>
      </c>
      <c r="G28" s="27">
        <v>180344</v>
      </c>
      <c r="H28" s="21">
        <v>185468</v>
      </c>
      <c r="I28" s="27">
        <v>194255</v>
      </c>
      <c r="J28" s="27"/>
      <c r="K28" s="27"/>
      <c r="L28" s="27"/>
      <c r="M28" s="27"/>
      <c r="N28" s="27"/>
      <c r="O28" s="158">
        <v>2454</v>
      </c>
      <c r="P28" s="158">
        <v>2736</v>
      </c>
      <c r="Q28" s="117">
        <v>2556</v>
      </c>
      <c r="R28" s="117">
        <v>2514</v>
      </c>
      <c r="S28" s="27">
        <v>2475</v>
      </c>
      <c r="T28" s="28">
        <v>2907</v>
      </c>
      <c r="U28" s="27">
        <v>3179</v>
      </c>
      <c r="V28" s="27"/>
      <c r="W28" s="27"/>
      <c r="X28" s="27"/>
      <c r="Y28" s="27"/>
      <c r="Z28" s="27"/>
      <c r="AA28" s="158">
        <v>18904</v>
      </c>
      <c r="AB28" s="158">
        <v>20192</v>
      </c>
      <c r="AC28" s="117">
        <v>22162</v>
      </c>
      <c r="AD28" s="117">
        <v>23959</v>
      </c>
      <c r="AE28" s="27">
        <v>23744</v>
      </c>
      <c r="AF28" s="28">
        <v>21380</v>
      </c>
      <c r="AG28" s="27">
        <v>23206</v>
      </c>
      <c r="AH28" s="27"/>
      <c r="AI28" s="27"/>
      <c r="AJ28" s="27"/>
      <c r="AK28" s="27"/>
      <c r="AL28" s="27"/>
      <c r="AM28" s="158">
        <v>36015</v>
      </c>
      <c r="AN28" s="158">
        <v>35096</v>
      </c>
      <c r="AO28" s="117">
        <v>32995</v>
      </c>
      <c r="AP28" s="117">
        <v>29929</v>
      </c>
      <c r="AQ28" s="27">
        <v>27531</v>
      </c>
      <c r="AR28" s="28">
        <v>23863</v>
      </c>
      <c r="AS28" s="27">
        <v>22878</v>
      </c>
      <c r="AT28" s="27"/>
      <c r="AU28" s="27"/>
      <c r="AV28" s="27"/>
      <c r="AW28" s="27"/>
      <c r="AX28" s="27"/>
      <c r="AY28" s="158">
        <v>127663</v>
      </c>
      <c r="AZ28" s="158">
        <v>132141</v>
      </c>
      <c r="BA28" s="117">
        <v>129285</v>
      </c>
      <c r="BB28" s="117">
        <v>130199</v>
      </c>
      <c r="BC28" s="27">
        <v>126594</v>
      </c>
      <c r="BD28" s="28">
        <v>137318</v>
      </c>
      <c r="BE28" s="27">
        <v>144992</v>
      </c>
      <c r="BF28" s="27"/>
      <c r="BG28" s="27"/>
      <c r="BH28" s="27"/>
      <c r="BI28" s="27"/>
      <c r="BJ28" s="27"/>
      <c r="BK28" s="158">
        <v>1239486</v>
      </c>
      <c r="BL28" s="158">
        <v>1214788</v>
      </c>
      <c r="BM28" s="117">
        <v>1149484</v>
      </c>
      <c r="BN28" s="117">
        <v>1098087</v>
      </c>
      <c r="BO28" s="27">
        <v>1003685</v>
      </c>
      <c r="BP28" s="21">
        <v>920546</v>
      </c>
      <c r="BQ28" s="27">
        <v>933137</v>
      </c>
      <c r="BR28" s="27"/>
      <c r="BS28" s="27"/>
      <c r="BT28" s="27"/>
      <c r="BU28" s="27"/>
      <c r="BV28" s="27"/>
      <c r="BW28" s="27">
        <v>183893</v>
      </c>
      <c r="BX28" s="27">
        <v>706656</v>
      </c>
      <c r="BY28" s="27">
        <v>107686</v>
      </c>
      <c r="BZ28" s="27">
        <v>5450</v>
      </c>
      <c r="CA28" s="27">
        <v>1905</v>
      </c>
      <c r="CB28" s="27">
        <v>72761754</v>
      </c>
    </row>
    <row r="29" spans="1:80" s="39" customFormat="1" ht="13" x14ac:dyDescent="0.15">
      <c r="A29" s="196"/>
      <c r="B29" s="26" t="s">
        <v>22</v>
      </c>
      <c r="C29" s="161">
        <v>51.5</v>
      </c>
      <c r="D29" s="161">
        <v>51.9</v>
      </c>
      <c r="E29" s="122">
        <v>52.5</v>
      </c>
      <c r="F29" s="122">
        <v>52.8</v>
      </c>
      <c r="G29" s="29">
        <v>52.9</v>
      </c>
      <c r="H29" s="5">
        <v>50.3</v>
      </c>
      <c r="I29" s="29">
        <v>41.5</v>
      </c>
      <c r="J29" s="4">
        <f>G29-I29</f>
        <v>11.399999999999999</v>
      </c>
      <c r="K29" s="23">
        <f>J29/G29</f>
        <v>0.2155009451795841</v>
      </c>
      <c r="L29" s="189">
        <f>AVERAGE(C29:G29)</f>
        <v>52.319999999999993</v>
      </c>
      <c r="M29" s="189">
        <f>L29-I29</f>
        <v>10.819999999999993</v>
      </c>
      <c r="N29" s="23">
        <f>M29/L29</f>
        <v>0.20680428134556564</v>
      </c>
      <c r="O29" s="161">
        <v>64.3</v>
      </c>
      <c r="P29" s="161">
        <v>66.099999999999994</v>
      </c>
      <c r="Q29" s="122">
        <v>64.7</v>
      </c>
      <c r="R29" s="122">
        <v>66</v>
      </c>
      <c r="S29" s="29">
        <v>69.400000000000006</v>
      </c>
      <c r="T29" s="30">
        <v>61.8</v>
      </c>
      <c r="U29" s="29">
        <v>58.4</v>
      </c>
      <c r="V29" s="4">
        <f>S29-U29</f>
        <v>11.000000000000007</v>
      </c>
      <c r="W29" s="23">
        <f>V29/S29</f>
        <v>0.15850144092219029</v>
      </c>
      <c r="X29" s="189">
        <f>AVERAGE(O29:S29)</f>
        <v>66.099999999999994</v>
      </c>
      <c r="Y29" s="189">
        <f>X29-U29</f>
        <v>7.6999999999999957</v>
      </c>
      <c r="Z29" s="23">
        <f>Y29/X29</f>
        <v>0.11649016641452339</v>
      </c>
      <c r="AA29" s="161">
        <v>42.5</v>
      </c>
      <c r="AB29" s="161">
        <v>41.3</v>
      </c>
      <c r="AC29" s="122">
        <v>39.6</v>
      </c>
      <c r="AD29" s="122">
        <v>39.5</v>
      </c>
      <c r="AE29" s="29">
        <v>39.4</v>
      </c>
      <c r="AF29" s="30">
        <v>37.200000000000003</v>
      </c>
      <c r="AG29" s="29">
        <v>31.6</v>
      </c>
      <c r="AH29" s="4">
        <f>AE29-AG29</f>
        <v>7.7999999999999972</v>
      </c>
      <c r="AI29" s="23">
        <f>AH29/AE29</f>
        <v>0.19796954314720805</v>
      </c>
      <c r="AJ29" s="189">
        <f>AVERAGE(AA29:AE29)</f>
        <v>40.46</v>
      </c>
      <c r="AK29" s="189">
        <f>AJ29-AG29</f>
        <v>8.86</v>
      </c>
      <c r="AL29" s="23">
        <f>AK29/AJ29</f>
        <v>0.21898171033119129</v>
      </c>
      <c r="AM29" s="161">
        <v>30.8</v>
      </c>
      <c r="AN29" s="161">
        <v>32</v>
      </c>
      <c r="AO29" s="122">
        <v>33.299999999999997</v>
      </c>
      <c r="AP29" s="122">
        <v>34.9</v>
      </c>
      <c r="AQ29" s="29">
        <v>35.1</v>
      </c>
      <c r="AR29" s="30">
        <v>35.4</v>
      </c>
      <c r="AS29" s="29">
        <v>25.8</v>
      </c>
      <c r="AT29" s="4">
        <f>AQ29-AS29</f>
        <v>9.3000000000000007</v>
      </c>
      <c r="AU29" s="23">
        <f>AT29/AQ29</f>
        <v>0.26495726495726496</v>
      </c>
      <c r="AV29" s="189">
        <f>AVERAGE(AM29:AQ29)</f>
        <v>33.22</v>
      </c>
      <c r="AW29" s="189">
        <f>AV29-AS29</f>
        <v>7.4199999999999982</v>
      </c>
      <c r="AX29" s="23">
        <f>AW29/AV29</f>
        <v>0.22335942203491868</v>
      </c>
      <c r="AY29" s="161">
        <v>58.7</v>
      </c>
      <c r="AZ29" s="161">
        <v>58.7</v>
      </c>
      <c r="BA29" s="122">
        <v>59.4</v>
      </c>
      <c r="BB29" s="122">
        <v>59.1</v>
      </c>
      <c r="BC29" s="29">
        <v>59</v>
      </c>
      <c r="BD29" s="30">
        <v>54.6</v>
      </c>
      <c r="BE29" s="29">
        <v>45.2</v>
      </c>
      <c r="BF29" s="4">
        <f>BC29-BE29</f>
        <v>13.799999999999997</v>
      </c>
      <c r="BG29" s="23">
        <f>BF29/BC29</f>
        <v>0.23389830508474571</v>
      </c>
      <c r="BH29" s="189">
        <f>AVERAGE(AY29:BC29)</f>
        <v>58.98</v>
      </c>
      <c r="BI29" s="189">
        <f>BH29-BE29</f>
        <v>13.779999999999994</v>
      </c>
      <c r="BJ29" s="23">
        <f>BI29/BH29</f>
        <v>0.23363852153272288</v>
      </c>
      <c r="BK29" s="161">
        <v>18.8</v>
      </c>
      <c r="BL29" s="161">
        <v>18.3</v>
      </c>
      <c r="BM29" s="122">
        <v>17.899999999999999</v>
      </c>
      <c r="BN29" s="122">
        <v>18.5</v>
      </c>
      <c r="BO29" s="29">
        <v>17.899999999999999</v>
      </c>
      <c r="BP29" s="5">
        <v>15.5</v>
      </c>
      <c r="BQ29" s="29">
        <v>12.8</v>
      </c>
      <c r="BR29" s="4">
        <f>BO29-BQ29</f>
        <v>5.0999999999999979</v>
      </c>
      <c r="BS29" s="23">
        <f>BR29/BO29</f>
        <v>0.28491620111731836</v>
      </c>
      <c r="BT29" s="189">
        <f>AVERAGE(BK29:BO29)</f>
        <v>18.28</v>
      </c>
      <c r="BU29" s="189">
        <f>BT29-BQ29</f>
        <v>5.48</v>
      </c>
      <c r="BV29" s="23">
        <f>BU29/BT29</f>
        <v>0.29978118161925604</v>
      </c>
      <c r="BW29" s="29">
        <v>15.4</v>
      </c>
      <c r="BX29" s="29">
        <v>18.600000000000001</v>
      </c>
      <c r="BY29" s="29">
        <v>17.5</v>
      </c>
      <c r="BZ29" s="29">
        <v>27.8</v>
      </c>
      <c r="CA29" s="38"/>
      <c r="CB29" s="38"/>
    </row>
    <row r="30" spans="1:80" s="12" customFormat="1" ht="13" x14ac:dyDescent="0.15">
      <c r="A30" s="196" t="s">
        <v>34</v>
      </c>
      <c r="B30" s="26" t="s">
        <v>21</v>
      </c>
      <c r="C30" s="158">
        <v>46067</v>
      </c>
      <c r="D30" s="158">
        <v>47376</v>
      </c>
      <c r="E30" s="117">
        <v>48010</v>
      </c>
      <c r="F30" s="117">
        <v>46134</v>
      </c>
      <c r="G30" s="27">
        <v>46296</v>
      </c>
      <c r="H30" s="21">
        <v>49966</v>
      </c>
      <c r="I30" s="27">
        <v>49455</v>
      </c>
      <c r="J30" s="27"/>
      <c r="K30" s="27"/>
      <c r="L30" s="27"/>
      <c r="M30" s="27"/>
      <c r="N30" s="27"/>
      <c r="O30" s="158">
        <v>850</v>
      </c>
      <c r="P30" s="158">
        <v>852</v>
      </c>
      <c r="Q30" s="117">
        <v>813</v>
      </c>
      <c r="R30" s="117">
        <v>809</v>
      </c>
      <c r="S30" s="27">
        <v>830</v>
      </c>
      <c r="T30" s="28">
        <v>1034</v>
      </c>
      <c r="U30" s="27">
        <v>1095</v>
      </c>
      <c r="V30" s="27"/>
      <c r="W30" s="27"/>
      <c r="X30" s="27"/>
      <c r="Y30" s="27"/>
      <c r="Z30" s="27"/>
      <c r="AA30" s="158">
        <v>7297</v>
      </c>
      <c r="AB30" s="158">
        <v>8285</v>
      </c>
      <c r="AC30" s="117">
        <v>8593</v>
      </c>
      <c r="AD30" s="117">
        <v>8477</v>
      </c>
      <c r="AE30" s="27">
        <v>8832</v>
      </c>
      <c r="AF30" s="28">
        <v>8233</v>
      </c>
      <c r="AG30" s="27">
        <v>9334</v>
      </c>
      <c r="AH30" s="27"/>
      <c r="AI30" s="27"/>
      <c r="AJ30" s="27"/>
      <c r="AK30" s="27"/>
      <c r="AL30" s="27"/>
      <c r="AM30" s="158">
        <v>2635</v>
      </c>
      <c r="AN30" s="158">
        <v>2709</v>
      </c>
      <c r="AO30" s="117">
        <v>2642</v>
      </c>
      <c r="AP30" s="117">
        <v>2319</v>
      </c>
      <c r="AQ30" s="27">
        <v>2153</v>
      </c>
      <c r="AR30" s="28">
        <v>2190</v>
      </c>
      <c r="AS30" s="27">
        <v>1698</v>
      </c>
      <c r="AT30" s="27"/>
      <c r="AU30" s="27"/>
      <c r="AV30" s="27"/>
      <c r="AW30" s="27"/>
      <c r="AX30" s="27"/>
      <c r="AY30" s="158">
        <v>34624</v>
      </c>
      <c r="AZ30" s="158">
        <v>34958</v>
      </c>
      <c r="BA30" s="117">
        <v>35962</v>
      </c>
      <c r="BB30" s="117">
        <v>34529</v>
      </c>
      <c r="BC30" s="27">
        <v>34481</v>
      </c>
      <c r="BD30" s="28">
        <v>38509</v>
      </c>
      <c r="BE30" s="27">
        <v>37328</v>
      </c>
      <c r="BF30" s="27"/>
      <c r="BG30" s="27"/>
      <c r="BH30" s="27"/>
      <c r="BI30" s="27"/>
      <c r="BJ30" s="27"/>
      <c r="BK30" s="158">
        <v>298295</v>
      </c>
      <c r="BL30" s="158">
        <v>286246</v>
      </c>
      <c r="BM30" s="117">
        <v>278181</v>
      </c>
      <c r="BN30" s="117">
        <v>246261</v>
      </c>
      <c r="BO30" s="27">
        <v>223444</v>
      </c>
      <c r="BP30" s="21">
        <v>221649</v>
      </c>
      <c r="BQ30" s="27">
        <v>199514</v>
      </c>
      <c r="BR30" s="27"/>
      <c r="BS30" s="27"/>
      <c r="BT30" s="27"/>
      <c r="BU30" s="27"/>
      <c r="BV30" s="27"/>
      <c r="BW30" s="27">
        <v>64172</v>
      </c>
      <c r="BX30" s="27">
        <v>133024</v>
      </c>
      <c r="BY30" s="27">
        <v>24353</v>
      </c>
      <c r="BZ30" s="27">
        <v>1895</v>
      </c>
      <c r="CA30" s="27">
        <v>2324</v>
      </c>
      <c r="CB30" s="27">
        <v>22909560</v>
      </c>
    </row>
    <row r="31" spans="1:80" s="12" customFormat="1" ht="14" thickBot="1" x14ac:dyDescent="0.2">
      <c r="A31" s="195"/>
      <c r="B31" s="26" t="s">
        <v>22</v>
      </c>
      <c r="C31" s="156">
        <v>56.7</v>
      </c>
      <c r="D31" s="156">
        <v>57.3</v>
      </c>
      <c r="E31" s="115">
        <v>56.6</v>
      </c>
      <c r="F31" s="115">
        <v>55.8</v>
      </c>
      <c r="G31" s="40">
        <v>54.6</v>
      </c>
      <c r="H31" s="41">
        <v>50.8</v>
      </c>
      <c r="I31" s="40">
        <v>48.3</v>
      </c>
      <c r="J31" s="4">
        <f>G31-I31</f>
        <v>6.3000000000000043</v>
      </c>
      <c r="K31" s="23">
        <f>J31/G31</f>
        <v>0.11538461538461546</v>
      </c>
      <c r="L31" s="189">
        <f>AVERAGE(C31:G31)</f>
        <v>56.2</v>
      </c>
      <c r="M31" s="189">
        <f>L31-I31</f>
        <v>7.9000000000000057</v>
      </c>
      <c r="N31" s="23">
        <f>M31/L31</f>
        <v>0.1405693950177937</v>
      </c>
      <c r="O31" s="156">
        <v>70.8</v>
      </c>
      <c r="P31" s="156">
        <v>69.400000000000006</v>
      </c>
      <c r="Q31" s="115">
        <v>71.2</v>
      </c>
      <c r="R31" s="115">
        <v>70.099999999999994</v>
      </c>
      <c r="S31" s="40">
        <v>66.900000000000006</v>
      </c>
      <c r="T31" s="42">
        <v>62.1</v>
      </c>
      <c r="U31" s="40">
        <v>57.9</v>
      </c>
      <c r="V31" s="4">
        <f>S31-U31</f>
        <v>9.0000000000000071</v>
      </c>
      <c r="W31" s="23">
        <f>V31/S31</f>
        <v>0.13452914798206286</v>
      </c>
      <c r="X31" s="189">
        <f>AVERAGE(O31:S31)</f>
        <v>69.679999999999993</v>
      </c>
      <c r="Y31" s="189">
        <f>X31-U31</f>
        <v>11.779999999999994</v>
      </c>
      <c r="Z31" s="23">
        <f>Y31/X31</f>
        <v>0.16905855338691153</v>
      </c>
      <c r="AA31" s="156">
        <v>43</v>
      </c>
      <c r="AB31" s="156">
        <v>42.8</v>
      </c>
      <c r="AC31" s="115">
        <v>36.700000000000003</v>
      </c>
      <c r="AD31" s="115">
        <v>38.1</v>
      </c>
      <c r="AE31" s="40">
        <v>36.9</v>
      </c>
      <c r="AF31" s="42">
        <v>34.299999999999997</v>
      </c>
      <c r="AG31" s="40">
        <v>32.5</v>
      </c>
      <c r="AH31" s="4">
        <f>AE31-AG31</f>
        <v>4.3999999999999986</v>
      </c>
      <c r="AI31" s="23">
        <f>AH31/AE31</f>
        <v>0.11924119241192409</v>
      </c>
      <c r="AJ31" s="189">
        <f>AVERAGE(AA31:AE31)</f>
        <v>39.5</v>
      </c>
      <c r="AK31" s="189">
        <f>AJ31-AG31</f>
        <v>7</v>
      </c>
      <c r="AL31" s="23">
        <f>AK31/AJ31</f>
        <v>0.17721518987341772</v>
      </c>
      <c r="AM31" s="156">
        <v>40.9</v>
      </c>
      <c r="AN31" s="156">
        <v>44.1</v>
      </c>
      <c r="AO31" s="115">
        <v>42.8</v>
      </c>
      <c r="AP31" s="115">
        <v>44</v>
      </c>
      <c r="AQ31" s="40">
        <v>40.299999999999997</v>
      </c>
      <c r="AR31" s="42">
        <v>37.799999999999997</v>
      </c>
      <c r="AS31" s="40">
        <v>36</v>
      </c>
      <c r="AT31" s="4">
        <f>AQ31-AS31</f>
        <v>4.2999999999999972</v>
      </c>
      <c r="AU31" s="23">
        <f>AT31/AQ31</f>
        <v>0.10669975186104212</v>
      </c>
      <c r="AV31" s="189">
        <f>AVERAGE(AM31:AQ31)</f>
        <v>42.42</v>
      </c>
      <c r="AW31" s="189">
        <f>AV31-AS31</f>
        <v>6.4200000000000017</v>
      </c>
      <c r="AX31" s="23">
        <f>AW31/AV31</f>
        <v>0.15134370579915138</v>
      </c>
      <c r="AY31" s="156">
        <v>60.8</v>
      </c>
      <c r="AZ31" s="156">
        <v>61.7</v>
      </c>
      <c r="BA31" s="115">
        <v>62.1</v>
      </c>
      <c r="BB31" s="115">
        <v>60.5</v>
      </c>
      <c r="BC31" s="40">
        <v>59.8</v>
      </c>
      <c r="BD31" s="42">
        <v>54.8</v>
      </c>
      <c r="BE31" s="40">
        <v>52.6</v>
      </c>
      <c r="BF31" s="4">
        <f>BC31-BE31</f>
        <v>7.1999999999999957</v>
      </c>
      <c r="BG31" s="23">
        <f>BF31/BC31</f>
        <v>0.12040133779264207</v>
      </c>
      <c r="BH31" s="189">
        <f>AVERAGE(AY31:BC31)</f>
        <v>60.98</v>
      </c>
      <c r="BI31" s="189">
        <f>BH31-BE31</f>
        <v>8.3799999999999955</v>
      </c>
      <c r="BJ31" s="23">
        <f>BI31/BH31</f>
        <v>0.13742210560839613</v>
      </c>
      <c r="BK31" s="156">
        <v>18.7</v>
      </c>
      <c r="BL31" s="156">
        <v>19.100000000000001</v>
      </c>
      <c r="BM31" s="115">
        <v>19.399999999999999</v>
      </c>
      <c r="BN31" s="115">
        <v>19.7</v>
      </c>
      <c r="BO31" s="40">
        <v>18.100000000000001</v>
      </c>
      <c r="BP31" s="41">
        <v>15.1</v>
      </c>
      <c r="BQ31" s="40">
        <v>14.8</v>
      </c>
      <c r="BR31" s="4">
        <f>BO31-BQ31</f>
        <v>3.3000000000000007</v>
      </c>
      <c r="BS31" s="23">
        <f>BR31/BO31</f>
        <v>0.18232044198895031</v>
      </c>
      <c r="BT31" s="189">
        <f>AVERAGE(BK31:BO31)</f>
        <v>19</v>
      </c>
      <c r="BU31" s="189">
        <f>BT31-BQ31</f>
        <v>4.1999999999999993</v>
      </c>
      <c r="BV31" s="23">
        <f>BU31/BT31</f>
        <v>0.22105263157894733</v>
      </c>
      <c r="BW31" s="40">
        <v>15.7</v>
      </c>
      <c r="BX31" s="40">
        <v>18.2</v>
      </c>
      <c r="BY31" s="40">
        <v>22.6</v>
      </c>
      <c r="BZ31" s="40">
        <v>29</v>
      </c>
      <c r="CA31" s="43"/>
      <c r="CB31" s="43"/>
    </row>
    <row r="32" spans="1:80" s="12" customFormat="1" ht="13" x14ac:dyDescent="0.15">
      <c r="A32" s="198" t="s">
        <v>35</v>
      </c>
      <c r="B32" s="44" t="s">
        <v>21</v>
      </c>
      <c r="C32" s="158">
        <v>321368</v>
      </c>
      <c r="D32" s="158">
        <v>329716</v>
      </c>
      <c r="E32" s="117">
        <v>324524</v>
      </c>
      <c r="F32" s="117">
        <v>317313</v>
      </c>
      <c r="G32" s="27">
        <v>305904</v>
      </c>
      <c r="H32" s="45">
        <v>303760</v>
      </c>
      <c r="I32" s="27">
        <v>325490</v>
      </c>
      <c r="J32" s="27"/>
      <c r="K32" s="27"/>
      <c r="L32" s="27"/>
      <c r="M32" s="27"/>
      <c r="N32" s="27"/>
      <c r="O32" s="158">
        <v>3808</v>
      </c>
      <c r="P32" s="158">
        <v>4147</v>
      </c>
      <c r="Q32" s="117">
        <v>4036</v>
      </c>
      <c r="R32" s="117">
        <v>3959</v>
      </c>
      <c r="S32" s="27">
        <v>3834</v>
      </c>
      <c r="T32" s="46">
        <v>4450</v>
      </c>
      <c r="U32" s="27">
        <v>4975</v>
      </c>
      <c r="V32" s="27"/>
      <c r="W32" s="27"/>
      <c r="X32" s="27"/>
      <c r="Y32" s="27"/>
      <c r="Z32" s="27"/>
      <c r="AA32" s="158">
        <v>33502</v>
      </c>
      <c r="AB32" s="158">
        <v>35781</v>
      </c>
      <c r="AC32" s="117">
        <v>39641</v>
      </c>
      <c r="AD32" s="117">
        <v>41720</v>
      </c>
      <c r="AE32" s="27">
        <v>41324</v>
      </c>
      <c r="AF32" s="47">
        <v>36426</v>
      </c>
      <c r="AG32" s="27">
        <v>41397</v>
      </c>
      <c r="AH32" s="27"/>
      <c r="AI32" s="27"/>
      <c r="AJ32" s="27"/>
      <c r="AK32" s="27"/>
      <c r="AL32" s="27"/>
      <c r="AM32" s="158">
        <v>66347</v>
      </c>
      <c r="AN32" s="158">
        <v>66051</v>
      </c>
      <c r="AO32" s="117">
        <v>62504</v>
      </c>
      <c r="AP32" s="117">
        <v>54966</v>
      </c>
      <c r="AQ32" s="27">
        <v>50446</v>
      </c>
      <c r="AR32" s="47">
        <v>43096</v>
      </c>
      <c r="AS32" s="27">
        <v>41143</v>
      </c>
      <c r="AT32" s="27"/>
      <c r="AU32" s="27"/>
      <c r="AV32" s="27"/>
      <c r="AW32" s="27"/>
      <c r="AX32" s="27"/>
      <c r="AY32" s="158">
        <v>214620</v>
      </c>
      <c r="AZ32" s="158">
        <v>220947</v>
      </c>
      <c r="BA32" s="117">
        <v>218343</v>
      </c>
      <c r="BB32" s="117">
        <v>216668</v>
      </c>
      <c r="BC32" s="27">
        <v>210300</v>
      </c>
      <c r="BD32" s="47">
        <v>219788</v>
      </c>
      <c r="BE32" s="27">
        <v>237975</v>
      </c>
      <c r="BF32" s="27"/>
      <c r="BG32" s="27"/>
      <c r="BH32" s="27"/>
      <c r="BI32" s="27"/>
      <c r="BJ32" s="27"/>
      <c r="BK32" s="158">
        <v>2514382</v>
      </c>
      <c r="BL32" s="158">
        <v>2461511</v>
      </c>
      <c r="BM32" s="117">
        <v>2353692</v>
      </c>
      <c r="BN32" s="117">
        <v>2192768</v>
      </c>
      <c r="BO32" s="27">
        <v>2020200</v>
      </c>
      <c r="BP32" s="45">
        <v>1803833</v>
      </c>
      <c r="BQ32" s="27">
        <v>1901395</v>
      </c>
      <c r="BR32" s="27"/>
      <c r="BS32" s="27"/>
      <c r="BT32" s="27"/>
      <c r="BU32" s="27"/>
      <c r="BV32" s="27"/>
      <c r="BW32" s="27">
        <v>317024</v>
      </c>
      <c r="BX32" s="27">
        <v>1507725</v>
      </c>
      <c r="BY32" s="27">
        <v>185517</v>
      </c>
      <c r="BZ32" s="27">
        <v>9934</v>
      </c>
      <c r="CA32" s="27">
        <v>8144</v>
      </c>
      <c r="CB32" s="27">
        <v>129507894</v>
      </c>
    </row>
    <row r="33" spans="1:80" s="12" customFormat="1" ht="14" thickBot="1" x14ac:dyDescent="0.2">
      <c r="A33" s="199"/>
      <c r="B33" s="48" t="s">
        <v>22</v>
      </c>
      <c r="C33" s="156">
        <v>51.8</v>
      </c>
      <c r="D33" s="156">
        <v>51.7</v>
      </c>
      <c r="E33" s="115">
        <v>52.1</v>
      </c>
      <c r="F33" s="115">
        <v>52.8</v>
      </c>
      <c r="G33" s="40">
        <v>52.7</v>
      </c>
      <c r="H33" s="49">
        <v>50.1</v>
      </c>
      <c r="I33" s="40">
        <v>43.4</v>
      </c>
      <c r="J33" s="4">
        <f>G33-I33</f>
        <v>9.3000000000000043</v>
      </c>
      <c r="K33" s="23">
        <f>J33/G33</f>
        <v>0.17647058823529418</v>
      </c>
      <c r="L33" s="189">
        <f>AVERAGE(C33:G33)</f>
        <v>52.219999999999992</v>
      </c>
      <c r="M33" s="189">
        <f>L33-I33</f>
        <v>8.8199999999999932</v>
      </c>
      <c r="N33" s="23">
        <f>M33/L33</f>
        <v>0.16890080428954413</v>
      </c>
      <c r="O33" s="156">
        <v>63.5</v>
      </c>
      <c r="P33" s="156">
        <v>63.9</v>
      </c>
      <c r="Q33" s="115">
        <v>63.9</v>
      </c>
      <c r="R33" s="115">
        <v>65.7</v>
      </c>
      <c r="S33" s="40">
        <v>66.599999999999994</v>
      </c>
      <c r="T33" s="50">
        <v>60.7</v>
      </c>
      <c r="U33" s="40">
        <v>57</v>
      </c>
      <c r="V33" s="4">
        <f>S33-U33</f>
        <v>9.5999999999999943</v>
      </c>
      <c r="W33" s="23">
        <f>V33/S33</f>
        <v>0.14414414414414406</v>
      </c>
      <c r="X33" s="189">
        <f>AVERAGE(O33:S33)</f>
        <v>64.72</v>
      </c>
      <c r="Y33" s="189">
        <f>X33-U33</f>
        <v>7.7199999999999989</v>
      </c>
      <c r="Z33" s="23">
        <f>Y33/X33</f>
        <v>0.11928306551297897</v>
      </c>
      <c r="AA33" s="156">
        <v>39.299999999999997</v>
      </c>
      <c r="AB33" s="156">
        <v>38</v>
      </c>
      <c r="AC33" s="115">
        <v>37.1</v>
      </c>
      <c r="AD33" s="115">
        <v>37.200000000000003</v>
      </c>
      <c r="AE33" s="40">
        <v>36.6</v>
      </c>
      <c r="AF33" s="51">
        <v>34.4</v>
      </c>
      <c r="AG33" s="40">
        <v>29.5</v>
      </c>
      <c r="AH33" s="4">
        <f>AE33-AG33</f>
        <v>7.1000000000000014</v>
      </c>
      <c r="AI33" s="23">
        <f>AH33/AE33</f>
        <v>0.19398907103825139</v>
      </c>
      <c r="AJ33" s="189">
        <f>AVERAGE(AA33:AE33)</f>
        <v>37.64</v>
      </c>
      <c r="AK33" s="189">
        <f>AJ33-AG33</f>
        <v>8.14</v>
      </c>
      <c r="AL33" s="23">
        <f>AK33/AJ33</f>
        <v>0.21625929861849097</v>
      </c>
      <c r="AM33" s="156">
        <v>33</v>
      </c>
      <c r="AN33" s="156">
        <v>33.299999999999997</v>
      </c>
      <c r="AO33" s="115">
        <v>34.5</v>
      </c>
      <c r="AP33" s="115">
        <v>35.5</v>
      </c>
      <c r="AQ33" s="40">
        <v>35.9</v>
      </c>
      <c r="AR33" s="51">
        <v>35.700000000000003</v>
      </c>
      <c r="AS33" s="40">
        <v>29</v>
      </c>
      <c r="AT33" s="4">
        <f>AQ33-AS33</f>
        <v>6.8999999999999986</v>
      </c>
      <c r="AU33" s="23">
        <f>AT33/AQ33</f>
        <v>0.19220055710306402</v>
      </c>
      <c r="AV33" s="189">
        <f>AVERAGE(AM33:AQ33)</f>
        <v>34.440000000000005</v>
      </c>
      <c r="AW33" s="189">
        <f>AV33-AS33</f>
        <v>5.4400000000000048</v>
      </c>
      <c r="AX33" s="23">
        <f>AW33/AV33</f>
        <v>0.15795586527293856</v>
      </c>
      <c r="AY33" s="156">
        <v>59.5</v>
      </c>
      <c r="AZ33" s="156">
        <v>59.3</v>
      </c>
      <c r="BA33" s="115">
        <v>59.6</v>
      </c>
      <c r="BB33" s="115">
        <v>59.9</v>
      </c>
      <c r="BC33" s="40">
        <v>59.7</v>
      </c>
      <c r="BD33" s="51">
        <v>55.3</v>
      </c>
      <c r="BE33" s="40">
        <v>48</v>
      </c>
      <c r="BF33" s="4">
        <f>BC33-BE33</f>
        <v>11.700000000000003</v>
      </c>
      <c r="BG33" s="23">
        <f>BF33/BC33</f>
        <v>0.19597989949748748</v>
      </c>
      <c r="BH33" s="189">
        <f>AVERAGE(AY33:BC33)</f>
        <v>59.6</v>
      </c>
      <c r="BI33" s="189">
        <f>BH33-BE33</f>
        <v>11.600000000000001</v>
      </c>
      <c r="BJ33" s="23">
        <f>BI33/BH33</f>
        <v>0.1946308724832215</v>
      </c>
      <c r="BK33" s="156">
        <v>21.4</v>
      </c>
      <c r="BL33" s="156">
        <v>20.9</v>
      </c>
      <c r="BM33" s="115">
        <v>20.399999999999999</v>
      </c>
      <c r="BN33" s="115">
        <v>20.8</v>
      </c>
      <c r="BO33" s="40">
        <v>20.5</v>
      </c>
      <c r="BP33" s="49">
        <v>17.5</v>
      </c>
      <c r="BQ33" s="40">
        <v>15.2</v>
      </c>
      <c r="BR33" s="4">
        <f>BO33-BQ33</f>
        <v>5.3000000000000007</v>
      </c>
      <c r="BS33" s="23">
        <f>BR33/BO33</f>
        <v>0.25853658536585367</v>
      </c>
      <c r="BT33" s="189">
        <f>AVERAGE(BK33:BO33)</f>
        <v>20.8</v>
      </c>
      <c r="BU33" s="189">
        <f>BT33-BQ33</f>
        <v>5.6000000000000014</v>
      </c>
      <c r="BV33" s="23">
        <f>BU33/BT33</f>
        <v>0.26923076923076927</v>
      </c>
      <c r="BW33" s="40">
        <v>15.9</v>
      </c>
      <c r="BX33" s="40">
        <v>21.8</v>
      </c>
      <c r="BY33" s="40">
        <v>17.2</v>
      </c>
      <c r="BZ33" s="40">
        <v>28.2</v>
      </c>
      <c r="CA33" s="43"/>
      <c r="CB33" s="43"/>
    </row>
    <row r="34" spans="1:80" s="53" customFormat="1" ht="13" x14ac:dyDescent="0.15">
      <c r="A34" s="52" t="s">
        <v>36</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row>
    <row r="35" spans="1:80" s="53" customFormat="1" x14ac:dyDescent="0.2">
      <c r="A35" s="54" t="s">
        <v>37</v>
      </c>
      <c r="B35" s="54"/>
      <c r="C35" s="54"/>
      <c r="D35" s="54"/>
      <c r="E35" s="54"/>
      <c r="F35" s="54"/>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v>20</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row>
    <row r="36" spans="1:80" s="53" customFormat="1" x14ac:dyDescent="0.2">
      <c r="A36" s="200" t="s">
        <v>38</v>
      </c>
      <c r="B36" s="200"/>
      <c r="C36" s="200"/>
      <c r="D36" s="200"/>
      <c r="E36" s="200"/>
      <c r="F36" s="200"/>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1"/>
      <c r="CB36" s="201"/>
    </row>
    <row r="37" spans="1:80" s="55" customFormat="1" ht="13" x14ac:dyDescent="0.15">
      <c r="CA37" s="12"/>
      <c r="CB37" s="12"/>
    </row>
  </sheetData>
  <mergeCells count="15">
    <mergeCell ref="A30:A31"/>
    <mergeCell ref="A32:A33"/>
    <mergeCell ref="A36:CB36"/>
    <mergeCell ref="A18:A19"/>
    <mergeCell ref="A20:A21"/>
    <mergeCell ref="A22:A23"/>
    <mergeCell ref="A24:A25"/>
    <mergeCell ref="A26:A27"/>
    <mergeCell ref="A28:A29"/>
    <mergeCell ref="A16:A17"/>
    <mergeCell ref="A6:A7"/>
    <mergeCell ref="A8:A9"/>
    <mergeCell ref="A10:A11"/>
    <mergeCell ref="A12:A13"/>
    <mergeCell ref="A14:A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0E4B8-F6C8-6049-9713-68D2B9C4B982}">
  <dimension ref="A1:S39"/>
  <sheetViews>
    <sheetView workbookViewId="0">
      <selection activeCell="I5" sqref="I5:I32"/>
    </sheetView>
  </sheetViews>
  <sheetFormatPr baseColWidth="10" defaultRowHeight="15" x14ac:dyDescent="0.2"/>
  <cols>
    <col min="1" max="1" width="33" style="144" customWidth="1"/>
    <col min="2" max="2" width="21.6640625" style="144" customWidth="1"/>
    <col min="3" max="3" width="10.1640625" style="144" customWidth="1"/>
    <col min="4" max="5" width="11.1640625" style="144" customWidth="1"/>
    <col min="6" max="6" width="9.33203125" style="144" customWidth="1"/>
    <col min="7" max="7" width="12.1640625" style="144" bestFit="1" customWidth="1"/>
    <col min="8" max="9" width="10.33203125" style="144" customWidth="1"/>
    <col min="10" max="10" width="9.6640625" style="144" customWidth="1"/>
    <col min="11" max="13" width="9.33203125" style="144" customWidth="1"/>
    <col min="14" max="14" width="8.6640625" style="145" customWidth="1"/>
    <col min="15" max="15" width="12.83203125" style="145" customWidth="1"/>
    <col min="16" max="256" width="8.83203125" style="144" customWidth="1"/>
    <col min="257" max="16384" width="10.83203125" style="144"/>
  </cols>
  <sheetData>
    <row r="1" spans="1:16" ht="18.75" customHeight="1" x14ac:dyDescent="0.2">
      <c r="A1" s="177" t="s">
        <v>9</v>
      </c>
      <c r="B1" s="177"/>
      <c r="C1" s="176"/>
      <c r="D1" s="176"/>
      <c r="E1" s="176"/>
      <c r="F1" s="176"/>
      <c r="G1" s="176"/>
      <c r="H1" s="176"/>
      <c r="I1" s="176"/>
      <c r="J1" s="176"/>
      <c r="K1" s="176"/>
      <c r="L1" s="176"/>
      <c r="M1" s="176"/>
    </row>
    <row r="2" spans="1:16" ht="18" x14ac:dyDescent="0.2">
      <c r="A2" s="175" t="s">
        <v>10</v>
      </c>
      <c r="B2" s="175"/>
      <c r="C2" s="145"/>
      <c r="D2" s="145"/>
      <c r="E2" s="145"/>
      <c r="F2" s="145"/>
      <c r="G2" s="145"/>
      <c r="H2" s="145"/>
      <c r="I2" s="145" t="s">
        <v>11</v>
      </c>
      <c r="J2" s="145"/>
      <c r="K2" s="145"/>
      <c r="L2" s="145"/>
      <c r="M2" s="145"/>
      <c r="N2" s="174"/>
      <c r="O2" s="174"/>
    </row>
    <row r="3" spans="1:16" ht="18" x14ac:dyDescent="0.2">
      <c r="A3" s="173" t="s">
        <v>149</v>
      </c>
      <c r="B3" s="173"/>
      <c r="C3" s="145"/>
      <c r="D3" s="145"/>
      <c r="E3" s="145"/>
      <c r="F3" s="145"/>
      <c r="G3" s="145"/>
      <c r="H3" s="145"/>
      <c r="I3" s="145"/>
      <c r="J3" s="145"/>
      <c r="K3" s="145"/>
      <c r="L3" s="145"/>
      <c r="M3" s="145"/>
      <c r="N3" s="173"/>
      <c r="O3" s="173"/>
    </row>
    <row r="4" spans="1:16" s="167" customFormat="1" ht="44" x14ac:dyDescent="0.15">
      <c r="A4" s="172" t="s">
        <v>13</v>
      </c>
      <c r="B4" s="172"/>
      <c r="C4" s="171" t="s">
        <v>0</v>
      </c>
      <c r="D4" s="170" t="s">
        <v>1</v>
      </c>
      <c r="E4" s="170" t="s">
        <v>148</v>
      </c>
      <c r="F4" s="170" t="s">
        <v>147</v>
      </c>
      <c r="G4" s="169" t="s">
        <v>4</v>
      </c>
      <c r="H4" s="170" t="s">
        <v>5</v>
      </c>
      <c r="I4" s="171" t="s">
        <v>6</v>
      </c>
      <c r="J4" s="169" t="s">
        <v>14</v>
      </c>
      <c r="K4" s="170" t="s">
        <v>15</v>
      </c>
      <c r="L4" s="170" t="s">
        <v>16</v>
      </c>
      <c r="M4" s="169" t="s">
        <v>141</v>
      </c>
      <c r="N4" s="168" t="s">
        <v>18</v>
      </c>
      <c r="O4" s="168" t="s">
        <v>146</v>
      </c>
      <c r="P4" s="167" t="s">
        <v>11</v>
      </c>
    </row>
    <row r="5" spans="1:16" s="163" customFormat="1" ht="25.5" customHeight="1" x14ac:dyDescent="0.15">
      <c r="A5" s="204" t="s">
        <v>20</v>
      </c>
      <c r="B5" s="165" t="s">
        <v>21</v>
      </c>
      <c r="C5" s="166">
        <v>1131223</v>
      </c>
      <c r="D5" s="166">
        <v>14392</v>
      </c>
      <c r="E5" s="166">
        <v>103064</v>
      </c>
      <c r="F5" s="166">
        <v>7518</v>
      </c>
      <c r="G5" s="166">
        <v>299232</v>
      </c>
      <c r="H5" s="166">
        <v>707017</v>
      </c>
      <c r="I5" s="166">
        <v>7332702</v>
      </c>
      <c r="J5" s="166">
        <v>1450074</v>
      </c>
      <c r="K5" s="166">
        <v>5225538</v>
      </c>
      <c r="L5" s="166">
        <v>657090</v>
      </c>
      <c r="M5" s="166">
        <v>40260</v>
      </c>
      <c r="N5" s="166">
        <v>15239</v>
      </c>
      <c r="O5" s="166">
        <v>294548721</v>
      </c>
    </row>
    <row r="6" spans="1:16" s="163" customFormat="1" ht="12.75" customHeight="1" x14ac:dyDescent="0.15">
      <c r="A6" s="205"/>
      <c r="B6" s="165" t="s">
        <v>22</v>
      </c>
      <c r="C6" s="164">
        <v>46</v>
      </c>
      <c r="D6" s="164">
        <v>61.5</v>
      </c>
      <c r="E6" s="164">
        <v>37.799999999999997</v>
      </c>
      <c r="F6" s="164">
        <v>36.200000000000003</v>
      </c>
      <c r="G6" s="164">
        <v>29.3</v>
      </c>
      <c r="H6" s="164">
        <v>54</v>
      </c>
      <c r="I6" s="164">
        <v>19.399999999999999</v>
      </c>
      <c r="J6" s="164">
        <v>12.9</v>
      </c>
      <c r="K6" s="164">
        <v>21.9</v>
      </c>
      <c r="L6" s="164">
        <v>13.1</v>
      </c>
      <c r="M6" s="164">
        <v>20.399999999999999</v>
      </c>
      <c r="N6" s="166"/>
      <c r="O6" s="166"/>
    </row>
    <row r="7" spans="1:16" s="163" customFormat="1" ht="25.5" customHeight="1" x14ac:dyDescent="0.15">
      <c r="A7" s="206" t="s">
        <v>23</v>
      </c>
      <c r="B7" s="165" t="s">
        <v>21</v>
      </c>
      <c r="C7" s="166">
        <v>898247</v>
      </c>
      <c r="D7" s="166">
        <v>11088</v>
      </c>
      <c r="E7" s="166">
        <v>76863</v>
      </c>
      <c r="F7" s="166">
        <v>4984</v>
      </c>
      <c r="G7" s="166">
        <v>260582</v>
      </c>
      <c r="H7" s="166">
        <v>544730</v>
      </c>
      <c r="I7" s="166">
        <v>5794921</v>
      </c>
      <c r="J7" s="166">
        <v>1056498</v>
      </c>
      <c r="K7" s="166">
        <v>4210946</v>
      </c>
      <c r="L7" s="166">
        <v>527477</v>
      </c>
      <c r="M7" s="166">
        <v>30534</v>
      </c>
      <c r="N7" s="166">
        <v>10912</v>
      </c>
      <c r="O7" s="166">
        <v>197774675</v>
      </c>
    </row>
    <row r="8" spans="1:16" s="163" customFormat="1" ht="12.75" customHeight="1" x14ac:dyDescent="0.2">
      <c r="A8" s="207"/>
      <c r="B8" s="165" t="s">
        <v>22</v>
      </c>
      <c r="C8" s="164">
        <v>44.3</v>
      </c>
      <c r="D8" s="164">
        <v>60.2</v>
      </c>
      <c r="E8" s="164">
        <v>36.200000000000003</v>
      </c>
      <c r="F8" s="164">
        <v>36.6</v>
      </c>
      <c r="G8" s="164">
        <v>29</v>
      </c>
      <c r="H8" s="164">
        <v>52.5</v>
      </c>
      <c r="I8" s="164">
        <v>19.5</v>
      </c>
      <c r="J8" s="164">
        <v>12.3</v>
      </c>
      <c r="K8" s="164">
        <v>22.3</v>
      </c>
      <c r="L8" s="164">
        <v>12</v>
      </c>
      <c r="M8" s="164">
        <v>19.7</v>
      </c>
      <c r="N8" s="162"/>
      <c r="O8" s="162"/>
    </row>
    <row r="9" spans="1:16" s="145" customFormat="1" ht="25.5" customHeight="1" x14ac:dyDescent="0.15">
      <c r="A9" s="208" t="s">
        <v>24</v>
      </c>
      <c r="B9" s="152" t="s">
        <v>21</v>
      </c>
      <c r="C9" s="158">
        <v>414444</v>
      </c>
      <c r="D9" s="158">
        <v>5607</v>
      </c>
      <c r="E9" s="158">
        <v>28613</v>
      </c>
      <c r="F9" s="158">
        <v>1129</v>
      </c>
      <c r="G9" s="158">
        <v>143631</v>
      </c>
      <c r="H9" s="158">
        <v>235464</v>
      </c>
      <c r="I9" s="158">
        <v>1922569</v>
      </c>
      <c r="J9" s="158">
        <v>364724</v>
      </c>
      <c r="K9" s="158">
        <v>1323342</v>
      </c>
      <c r="L9" s="158">
        <v>234503</v>
      </c>
      <c r="M9" s="158">
        <v>11825</v>
      </c>
      <c r="N9" s="158">
        <v>79</v>
      </c>
      <c r="O9" s="158">
        <v>56980440</v>
      </c>
    </row>
    <row r="10" spans="1:16" s="145" customFormat="1" ht="12.75" customHeight="1" x14ac:dyDescent="0.2">
      <c r="A10" s="208"/>
      <c r="B10" s="152" t="s">
        <v>22</v>
      </c>
      <c r="C10" s="161">
        <v>39.6</v>
      </c>
      <c r="D10" s="161">
        <v>57</v>
      </c>
      <c r="E10" s="161">
        <v>38.5</v>
      </c>
      <c r="F10" s="161">
        <v>32.6</v>
      </c>
      <c r="G10" s="161">
        <v>26.3</v>
      </c>
      <c r="H10" s="161">
        <v>47.5</v>
      </c>
      <c r="I10" s="161">
        <v>14.1</v>
      </c>
      <c r="J10" s="161">
        <v>9.6999999999999993</v>
      </c>
      <c r="K10" s="161">
        <v>16.2</v>
      </c>
      <c r="L10" s="161">
        <v>8.8000000000000007</v>
      </c>
      <c r="M10" s="161">
        <v>15.4</v>
      </c>
      <c r="N10" s="162"/>
      <c r="O10" s="162"/>
    </row>
    <row r="11" spans="1:16" s="145" customFormat="1" ht="25.5" customHeight="1" x14ac:dyDescent="0.15">
      <c r="A11" s="202" t="s">
        <v>139</v>
      </c>
      <c r="B11" s="152" t="s">
        <v>21</v>
      </c>
      <c r="C11" s="158">
        <v>163628</v>
      </c>
      <c r="D11" s="158">
        <v>1753</v>
      </c>
      <c r="E11" s="158">
        <v>11656</v>
      </c>
      <c r="F11" s="158">
        <v>0</v>
      </c>
      <c r="G11" s="158">
        <v>59652</v>
      </c>
      <c r="H11" s="158">
        <v>90567</v>
      </c>
      <c r="I11" s="158">
        <v>646603</v>
      </c>
      <c r="J11" s="158">
        <v>118652</v>
      </c>
      <c r="K11" s="158">
        <v>444677</v>
      </c>
      <c r="L11" s="158">
        <v>83274</v>
      </c>
      <c r="M11" s="158">
        <v>3387</v>
      </c>
      <c r="N11" s="158">
        <v>10</v>
      </c>
      <c r="O11" s="158">
        <v>24675984</v>
      </c>
    </row>
    <row r="12" spans="1:16" s="145" customFormat="1" ht="12.75" customHeight="1" x14ac:dyDescent="0.2">
      <c r="A12" s="202"/>
      <c r="B12" s="152" t="s">
        <v>22</v>
      </c>
      <c r="C12" s="161">
        <v>45.1</v>
      </c>
      <c r="D12" s="161">
        <v>66.5</v>
      </c>
      <c r="E12" s="161">
        <v>40.799999999999997</v>
      </c>
      <c r="F12" s="161">
        <v>0</v>
      </c>
      <c r="G12" s="161">
        <v>30.9</v>
      </c>
      <c r="H12" s="161">
        <v>54.6</v>
      </c>
      <c r="I12" s="161">
        <v>13.9</v>
      </c>
      <c r="J12" s="161">
        <v>9.6</v>
      </c>
      <c r="K12" s="161">
        <v>16.2</v>
      </c>
      <c r="L12" s="161">
        <v>7.7</v>
      </c>
      <c r="M12" s="161">
        <v>14.4</v>
      </c>
      <c r="N12" s="162"/>
      <c r="O12" s="162"/>
    </row>
    <row r="13" spans="1:16" s="145" customFormat="1" ht="25.5" customHeight="1" x14ac:dyDescent="0.15">
      <c r="A13" s="202" t="s">
        <v>138</v>
      </c>
      <c r="B13" s="152" t="s">
        <v>21</v>
      </c>
      <c r="C13" s="158">
        <v>138863</v>
      </c>
      <c r="D13" s="158">
        <v>2081</v>
      </c>
      <c r="E13" s="158">
        <v>8931</v>
      </c>
      <c r="F13" s="158">
        <v>620</v>
      </c>
      <c r="G13" s="158">
        <v>46921</v>
      </c>
      <c r="H13" s="158">
        <v>80310</v>
      </c>
      <c r="I13" s="158">
        <v>699933</v>
      </c>
      <c r="J13" s="158">
        <v>133453</v>
      </c>
      <c r="K13" s="158">
        <v>486423</v>
      </c>
      <c r="L13" s="158">
        <v>80057</v>
      </c>
      <c r="M13" s="158">
        <v>4120</v>
      </c>
      <c r="N13" s="158">
        <v>23</v>
      </c>
      <c r="O13" s="158">
        <v>16609970</v>
      </c>
    </row>
    <row r="14" spans="1:16" s="145" customFormat="1" ht="12.75" customHeight="1" x14ac:dyDescent="0.2">
      <c r="A14" s="202"/>
      <c r="B14" s="152" t="s">
        <v>22</v>
      </c>
      <c r="C14" s="161">
        <v>34.1</v>
      </c>
      <c r="D14" s="161">
        <v>50.2</v>
      </c>
      <c r="E14" s="161">
        <v>36.299999999999997</v>
      </c>
      <c r="F14" s="161">
        <v>31.6</v>
      </c>
      <c r="G14" s="161">
        <v>20.7</v>
      </c>
      <c r="H14" s="161">
        <v>41.2</v>
      </c>
      <c r="I14" s="161">
        <v>12.3</v>
      </c>
      <c r="J14" s="161">
        <v>8.6</v>
      </c>
      <c r="K14" s="161">
        <v>14</v>
      </c>
      <c r="L14" s="161">
        <v>8.6999999999999993</v>
      </c>
      <c r="M14" s="161">
        <v>14.7</v>
      </c>
      <c r="N14" s="162"/>
      <c r="O14" s="162"/>
    </row>
    <row r="15" spans="1:16" s="145" customFormat="1" ht="25.5" customHeight="1" x14ac:dyDescent="0.15">
      <c r="A15" s="202" t="s">
        <v>137</v>
      </c>
      <c r="B15" s="152" t="s">
        <v>21</v>
      </c>
      <c r="C15" s="158">
        <v>111953</v>
      </c>
      <c r="D15" s="158">
        <v>1773</v>
      </c>
      <c r="E15" s="158">
        <v>8026</v>
      </c>
      <c r="F15" s="158">
        <v>509</v>
      </c>
      <c r="G15" s="158">
        <v>37058</v>
      </c>
      <c r="H15" s="158">
        <v>64587</v>
      </c>
      <c r="I15" s="158">
        <v>576033</v>
      </c>
      <c r="J15" s="158">
        <v>112619</v>
      </c>
      <c r="K15" s="158">
        <v>392242</v>
      </c>
      <c r="L15" s="158">
        <v>71172</v>
      </c>
      <c r="M15" s="158">
        <v>4318</v>
      </c>
      <c r="N15" s="158">
        <v>46</v>
      </c>
      <c r="O15" s="158">
        <v>15694486</v>
      </c>
    </row>
    <row r="16" spans="1:16" s="145" customFormat="1" ht="12.75" customHeight="1" x14ac:dyDescent="0.2">
      <c r="A16" s="203"/>
      <c r="B16" s="152" t="s">
        <v>22</v>
      </c>
      <c r="C16" s="161">
        <v>38.4</v>
      </c>
      <c r="D16" s="161">
        <v>55.5</v>
      </c>
      <c r="E16" s="161">
        <v>37.700000000000003</v>
      </c>
      <c r="F16" s="161">
        <v>33.799999999999997</v>
      </c>
      <c r="G16" s="161">
        <v>25.8</v>
      </c>
      <c r="H16" s="161">
        <v>45.3</v>
      </c>
      <c r="I16" s="161">
        <v>16.399999999999999</v>
      </c>
      <c r="J16" s="161">
        <v>11.3</v>
      </c>
      <c r="K16" s="161">
        <v>19</v>
      </c>
      <c r="L16" s="161">
        <v>10.199999999999999</v>
      </c>
      <c r="M16" s="161">
        <v>17</v>
      </c>
      <c r="N16" s="162"/>
      <c r="O16" s="162"/>
    </row>
    <row r="17" spans="1:15" s="145" customFormat="1" ht="25.5" customHeight="1" x14ac:dyDescent="0.15">
      <c r="A17" s="208" t="s">
        <v>28</v>
      </c>
      <c r="B17" s="152" t="s">
        <v>21</v>
      </c>
      <c r="C17" s="158">
        <v>144680</v>
      </c>
      <c r="D17" s="158">
        <v>1896</v>
      </c>
      <c r="E17" s="158">
        <v>13356</v>
      </c>
      <c r="F17" s="158">
        <v>638</v>
      </c>
      <c r="G17" s="158">
        <v>42393</v>
      </c>
      <c r="H17" s="158">
        <v>86397</v>
      </c>
      <c r="I17" s="158">
        <v>1007676</v>
      </c>
      <c r="J17" s="158">
        <v>189128</v>
      </c>
      <c r="K17" s="158">
        <v>712125</v>
      </c>
      <c r="L17" s="158">
        <v>106423</v>
      </c>
      <c r="M17" s="158">
        <v>4688</v>
      </c>
      <c r="N17" s="158">
        <v>206</v>
      </c>
      <c r="O17" s="158">
        <v>30700345</v>
      </c>
    </row>
    <row r="18" spans="1:15" s="145" customFormat="1" ht="12.75" customHeight="1" x14ac:dyDescent="0.15">
      <c r="A18" s="208"/>
      <c r="B18" s="152" t="s">
        <v>22</v>
      </c>
      <c r="C18" s="161">
        <v>42.4</v>
      </c>
      <c r="D18" s="161">
        <v>61.5</v>
      </c>
      <c r="E18" s="161">
        <v>34.5</v>
      </c>
      <c r="F18" s="161">
        <v>27.3</v>
      </c>
      <c r="G18" s="161">
        <v>28.4</v>
      </c>
      <c r="H18" s="161">
        <v>50.2</v>
      </c>
      <c r="I18" s="161">
        <v>17.600000000000001</v>
      </c>
      <c r="J18" s="161">
        <v>11.1</v>
      </c>
      <c r="K18" s="161">
        <v>20.2</v>
      </c>
      <c r="L18" s="161">
        <v>12</v>
      </c>
      <c r="M18" s="161">
        <v>20.5</v>
      </c>
    </row>
    <row r="19" spans="1:15" s="145" customFormat="1" ht="25.5" customHeight="1" x14ac:dyDescent="0.15">
      <c r="A19" s="208" t="s">
        <v>29</v>
      </c>
      <c r="B19" s="152" t="s">
        <v>21</v>
      </c>
      <c r="C19" s="158">
        <v>110778</v>
      </c>
      <c r="D19" s="158">
        <v>1185</v>
      </c>
      <c r="E19" s="158">
        <v>10380</v>
      </c>
      <c r="F19" s="158">
        <v>727</v>
      </c>
      <c r="G19" s="158">
        <v>29879</v>
      </c>
      <c r="H19" s="158">
        <v>68607</v>
      </c>
      <c r="I19" s="158">
        <v>874080</v>
      </c>
      <c r="J19" s="158">
        <v>155071</v>
      </c>
      <c r="K19" s="158">
        <v>644078</v>
      </c>
      <c r="L19" s="158">
        <v>74931</v>
      </c>
      <c r="M19" s="158">
        <v>4240</v>
      </c>
      <c r="N19" s="158">
        <v>467</v>
      </c>
      <c r="O19" s="158">
        <v>32486967</v>
      </c>
    </row>
    <row r="20" spans="1:15" s="145" customFormat="1" ht="12.75" customHeight="1" x14ac:dyDescent="0.15">
      <c r="A20" s="208"/>
      <c r="B20" s="152" t="s">
        <v>22</v>
      </c>
      <c r="C20" s="161">
        <v>49.6</v>
      </c>
      <c r="D20" s="161">
        <v>64.900000000000006</v>
      </c>
      <c r="E20" s="161">
        <v>36.5</v>
      </c>
      <c r="F20" s="161">
        <v>42.5</v>
      </c>
      <c r="G20" s="161">
        <v>33.700000000000003</v>
      </c>
      <c r="H20" s="161">
        <v>58.3</v>
      </c>
      <c r="I20" s="161">
        <v>21.5</v>
      </c>
      <c r="J20" s="161">
        <v>12.9</v>
      </c>
      <c r="K20" s="161">
        <v>24.5</v>
      </c>
      <c r="L20" s="161">
        <v>12.5</v>
      </c>
      <c r="M20" s="161">
        <v>20</v>
      </c>
      <c r="N20" s="151"/>
      <c r="O20" s="151"/>
    </row>
    <row r="21" spans="1:15" s="145" customFormat="1" ht="25.5" customHeight="1" x14ac:dyDescent="0.15">
      <c r="A21" s="208" t="s">
        <v>30</v>
      </c>
      <c r="B21" s="152" t="s">
        <v>21</v>
      </c>
      <c r="C21" s="158">
        <v>83010</v>
      </c>
      <c r="D21" s="158">
        <v>950</v>
      </c>
      <c r="E21" s="158">
        <v>8727</v>
      </c>
      <c r="F21" s="158">
        <v>835</v>
      </c>
      <c r="G21" s="158">
        <v>20130</v>
      </c>
      <c r="H21" s="158">
        <v>52368</v>
      </c>
      <c r="I21" s="158">
        <v>717148</v>
      </c>
      <c r="J21" s="158">
        <v>125511</v>
      </c>
      <c r="K21" s="158">
        <v>545356</v>
      </c>
      <c r="L21" s="158">
        <v>46281</v>
      </c>
      <c r="M21" s="158">
        <v>3164</v>
      </c>
      <c r="N21" s="158">
        <v>805</v>
      </c>
      <c r="O21" s="158">
        <v>27955655</v>
      </c>
    </row>
    <row r="22" spans="1:15" s="145" customFormat="1" ht="12.75" customHeight="1" x14ac:dyDescent="0.15">
      <c r="A22" s="208"/>
      <c r="B22" s="152" t="s">
        <v>22</v>
      </c>
      <c r="C22" s="161">
        <v>48.6</v>
      </c>
      <c r="D22" s="161">
        <v>64.400000000000006</v>
      </c>
      <c r="E22" s="161">
        <v>33.799999999999997</v>
      </c>
      <c r="F22" s="161">
        <v>34.9</v>
      </c>
      <c r="G22" s="161">
        <v>33.200000000000003</v>
      </c>
      <c r="H22" s="161">
        <v>56.9</v>
      </c>
      <c r="I22" s="161">
        <v>23.8</v>
      </c>
      <c r="J22" s="161">
        <v>13.6</v>
      </c>
      <c r="K22" s="161">
        <v>27</v>
      </c>
      <c r="L22" s="161">
        <v>14.8</v>
      </c>
      <c r="M22" s="161">
        <v>23.3</v>
      </c>
      <c r="N22" s="151"/>
      <c r="O22" s="151"/>
    </row>
    <row r="23" spans="1:15" s="145" customFormat="1" ht="25.5" customHeight="1" x14ac:dyDescent="0.15">
      <c r="A23" s="208" t="s">
        <v>31</v>
      </c>
      <c r="B23" s="152" t="s">
        <v>21</v>
      </c>
      <c r="C23" s="158">
        <v>74653</v>
      </c>
      <c r="D23" s="158">
        <v>800</v>
      </c>
      <c r="E23" s="158">
        <v>7873</v>
      </c>
      <c r="F23" s="158">
        <v>763</v>
      </c>
      <c r="G23" s="158">
        <v>14951</v>
      </c>
      <c r="H23" s="158">
        <v>50266</v>
      </c>
      <c r="I23" s="158">
        <v>675532</v>
      </c>
      <c r="J23" s="158">
        <v>118369</v>
      </c>
      <c r="K23" s="158">
        <v>520633</v>
      </c>
      <c r="L23" s="158">
        <v>36530</v>
      </c>
      <c r="M23" s="158">
        <v>2894</v>
      </c>
      <c r="N23" s="158">
        <v>1698</v>
      </c>
      <c r="O23" s="158">
        <v>27053854</v>
      </c>
    </row>
    <row r="24" spans="1:15" s="145" customFormat="1" ht="12.75" customHeight="1" x14ac:dyDescent="0.15">
      <c r="A24" s="208"/>
      <c r="B24" s="152" t="s">
        <v>22</v>
      </c>
      <c r="C24" s="161">
        <v>52.8</v>
      </c>
      <c r="D24" s="161">
        <v>62.9</v>
      </c>
      <c r="E24" s="161">
        <v>36</v>
      </c>
      <c r="F24" s="161">
        <v>42.2</v>
      </c>
      <c r="G24" s="161">
        <v>36.200000000000003</v>
      </c>
      <c r="H24" s="161">
        <v>60.4</v>
      </c>
      <c r="I24" s="161">
        <v>26.5</v>
      </c>
      <c r="J24" s="161">
        <v>15.3</v>
      </c>
      <c r="K24" s="161">
        <v>29.6</v>
      </c>
      <c r="L24" s="161">
        <v>18.5</v>
      </c>
      <c r="M24" s="161">
        <v>24.9</v>
      </c>
      <c r="N24" s="151"/>
      <c r="O24" s="151"/>
    </row>
    <row r="25" spans="1:15" s="145" customFormat="1" ht="25.5" customHeight="1" x14ac:dyDescent="0.15">
      <c r="A25" s="208" t="s">
        <v>32</v>
      </c>
      <c r="B25" s="152" t="s">
        <v>21</v>
      </c>
      <c r="C25" s="158">
        <v>70682</v>
      </c>
      <c r="D25" s="158">
        <v>650</v>
      </c>
      <c r="E25" s="158">
        <v>7914</v>
      </c>
      <c r="F25" s="158">
        <v>892</v>
      </c>
      <c r="G25" s="158">
        <v>9598</v>
      </c>
      <c r="H25" s="158">
        <v>51628</v>
      </c>
      <c r="I25" s="158">
        <v>597916</v>
      </c>
      <c r="J25" s="158">
        <v>103695</v>
      </c>
      <c r="K25" s="158">
        <v>465412</v>
      </c>
      <c r="L25" s="158">
        <v>28809</v>
      </c>
      <c r="M25" s="158">
        <v>3723</v>
      </c>
      <c r="N25" s="158">
        <v>7657</v>
      </c>
      <c r="O25" s="158">
        <v>22597414</v>
      </c>
    </row>
    <row r="26" spans="1:15" s="145" customFormat="1" ht="12.75" customHeight="1" x14ac:dyDescent="0.15">
      <c r="A26" s="208"/>
      <c r="B26" s="152" t="s">
        <v>22</v>
      </c>
      <c r="C26" s="161">
        <v>53.1</v>
      </c>
      <c r="D26" s="161">
        <v>66.5</v>
      </c>
      <c r="E26" s="161">
        <v>33.299999999999997</v>
      </c>
      <c r="F26" s="161">
        <v>40.4</v>
      </c>
      <c r="G26" s="161">
        <v>37.700000000000003</v>
      </c>
      <c r="H26" s="161">
        <v>59.1</v>
      </c>
      <c r="I26" s="161">
        <v>24.4</v>
      </c>
      <c r="J26" s="161">
        <v>17.2</v>
      </c>
      <c r="K26" s="161">
        <v>26</v>
      </c>
      <c r="L26" s="161">
        <v>23.8</v>
      </c>
      <c r="M26" s="161">
        <v>24.9</v>
      </c>
      <c r="N26" s="151"/>
      <c r="O26" s="151"/>
    </row>
    <row r="27" spans="1:15" s="145" customFormat="1" ht="25.5" customHeight="1" x14ac:dyDescent="0.15">
      <c r="A27" s="208" t="s">
        <v>33</v>
      </c>
      <c r="B27" s="152" t="s">
        <v>21</v>
      </c>
      <c r="C27" s="158">
        <v>186909</v>
      </c>
      <c r="D27" s="158">
        <v>2454</v>
      </c>
      <c r="E27" s="158">
        <v>18904</v>
      </c>
      <c r="F27" s="158">
        <v>1873</v>
      </c>
      <c r="G27" s="158">
        <v>36015</v>
      </c>
      <c r="H27" s="158">
        <v>127663</v>
      </c>
      <c r="I27" s="158">
        <v>1239486</v>
      </c>
      <c r="J27" s="158">
        <v>296527</v>
      </c>
      <c r="K27" s="158">
        <v>835410</v>
      </c>
      <c r="L27" s="158">
        <v>107549</v>
      </c>
      <c r="M27" s="158">
        <v>7321</v>
      </c>
      <c r="N27" s="158">
        <v>1965</v>
      </c>
      <c r="O27" s="158">
        <v>72455105</v>
      </c>
    </row>
    <row r="28" spans="1:15" s="160" customFormat="1" ht="12.75" customHeight="1" x14ac:dyDescent="0.15">
      <c r="A28" s="208"/>
      <c r="B28" s="152" t="s">
        <v>22</v>
      </c>
      <c r="C28" s="161">
        <v>51.5</v>
      </c>
      <c r="D28" s="161">
        <v>64.3</v>
      </c>
      <c r="E28" s="161">
        <v>42.5</v>
      </c>
      <c r="F28" s="161">
        <v>34.4</v>
      </c>
      <c r="G28" s="161">
        <v>30.8</v>
      </c>
      <c r="H28" s="161">
        <v>58.7</v>
      </c>
      <c r="I28" s="161">
        <v>18.8</v>
      </c>
      <c r="J28" s="161">
        <v>14.2</v>
      </c>
      <c r="K28" s="161">
        <v>20.7</v>
      </c>
      <c r="L28" s="161">
        <v>16.100000000000001</v>
      </c>
      <c r="M28" s="161">
        <v>20.9</v>
      </c>
      <c r="N28" s="151"/>
      <c r="O28" s="151"/>
    </row>
    <row r="29" spans="1:15" s="145" customFormat="1" ht="25.5" customHeight="1" x14ac:dyDescent="0.15">
      <c r="A29" s="208" t="s">
        <v>34</v>
      </c>
      <c r="B29" s="152" t="s">
        <v>21</v>
      </c>
      <c r="C29" s="158">
        <v>46067</v>
      </c>
      <c r="D29" s="158">
        <v>850</v>
      </c>
      <c r="E29" s="158">
        <v>7297</v>
      </c>
      <c r="F29" s="158">
        <v>661</v>
      </c>
      <c r="G29" s="158">
        <v>2635</v>
      </c>
      <c r="H29" s="158">
        <v>34624</v>
      </c>
      <c r="I29" s="158">
        <v>298295</v>
      </c>
      <c r="J29" s="158">
        <v>97049</v>
      </c>
      <c r="K29" s="158">
        <v>179182</v>
      </c>
      <c r="L29" s="158">
        <v>22064</v>
      </c>
      <c r="M29" s="158">
        <v>2405</v>
      </c>
      <c r="N29" s="158">
        <v>2362</v>
      </c>
      <c r="O29" s="158">
        <v>24318941</v>
      </c>
    </row>
    <row r="30" spans="1:15" s="145" customFormat="1" ht="12.75" customHeight="1" x14ac:dyDescent="0.15">
      <c r="A30" s="207"/>
      <c r="B30" s="152" t="s">
        <v>22</v>
      </c>
      <c r="C30" s="156">
        <v>56.7</v>
      </c>
      <c r="D30" s="156">
        <v>70.8</v>
      </c>
      <c r="E30" s="156">
        <v>43</v>
      </c>
      <c r="F30" s="156">
        <v>38.4</v>
      </c>
      <c r="G30" s="156">
        <v>40.9</v>
      </c>
      <c r="H30" s="156">
        <v>60.8</v>
      </c>
      <c r="I30" s="156">
        <v>18.7</v>
      </c>
      <c r="J30" s="156">
        <v>15.9</v>
      </c>
      <c r="K30" s="156">
        <v>19.600000000000001</v>
      </c>
      <c r="L30" s="156">
        <v>24</v>
      </c>
      <c r="M30" s="156">
        <v>27.1</v>
      </c>
      <c r="N30" s="155"/>
      <c r="O30" s="155"/>
    </row>
    <row r="31" spans="1:15" s="145" customFormat="1" ht="25.5" customHeight="1" x14ac:dyDescent="0.15">
      <c r="A31" s="209" t="s">
        <v>136</v>
      </c>
      <c r="B31" s="159" t="s">
        <v>21</v>
      </c>
      <c r="C31" s="158">
        <v>321368</v>
      </c>
      <c r="D31" s="158">
        <v>3808</v>
      </c>
      <c r="E31" s="158">
        <v>33502</v>
      </c>
      <c r="F31" s="158">
        <v>3091</v>
      </c>
      <c r="G31" s="158">
        <v>66347</v>
      </c>
      <c r="H31" s="158">
        <v>214620</v>
      </c>
      <c r="I31" s="158">
        <v>2514382</v>
      </c>
      <c r="J31" s="158">
        <v>505533</v>
      </c>
      <c r="K31" s="158">
        <v>1822792</v>
      </c>
      <c r="L31" s="158">
        <v>186057</v>
      </c>
      <c r="M31" s="158">
        <v>12968</v>
      </c>
      <c r="N31" s="158">
        <v>8257</v>
      </c>
      <c r="O31" s="158">
        <v>128133525</v>
      </c>
    </row>
    <row r="32" spans="1:15" s="145" customFormat="1" ht="12.75" customHeight="1" x14ac:dyDescent="0.15">
      <c r="A32" s="210"/>
      <c r="B32" s="157" t="s">
        <v>22</v>
      </c>
      <c r="C32" s="156">
        <v>51.8</v>
      </c>
      <c r="D32" s="156">
        <v>63.5</v>
      </c>
      <c r="E32" s="156">
        <v>39.299999999999997</v>
      </c>
      <c r="F32" s="156">
        <v>38.1</v>
      </c>
      <c r="G32" s="156">
        <v>33</v>
      </c>
      <c r="H32" s="156">
        <v>59.5</v>
      </c>
      <c r="I32" s="156">
        <v>21.4</v>
      </c>
      <c r="J32" s="156">
        <v>14.5</v>
      </c>
      <c r="K32" s="156">
        <v>23.9</v>
      </c>
      <c r="L32" s="156">
        <v>16.100000000000001</v>
      </c>
      <c r="M32" s="156">
        <v>22.1</v>
      </c>
      <c r="N32" s="155"/>
      <c r="O32" s="155"/>
    </row>
    <row r="33" spans="1:19" s="148" customFormat="1" ht="15.75" customHeight="1" x14ac:dyDescent="0.15">
      <c r="A33" s="154" t="s">
        <v>135</v>
      </c>
      <c r="B33" s="188"/>
      <c r="C33" s="187"/>
      <c r="D33" s="187"/>
      <c r="E33" s="187"/>
      <c r="F33" s="187"/>
      <c r="G33" s="187"/>
      <c r="H33" s="187"/>
      <c r="I33" s="187"/>
      <c r="J33" s="187"/>
      <c r="K33" s="187"/>
      <c r="L33" s="187"/>
      <c r="M33" s="187"/>
      <c r="N33" s="153"/>
      <c r="O33" s="153"/>
    </row>
    <row r="34" spans="1:19" s="145" customFormat="1" ht="15.75" customHeight="1" x14ac:dyDescent="0.15">
      <c r="A34" s="148" t="s">
        <v>134</v>
      </c>
      <c r="B34" s="186"/>
      <c r="C34" s="185"/>
      <c r="D34" s="185"/>
      <c r="E34" s="185"/>
      <c r="F34" s="185"/>
      <c r="G34" s="185"/>
      <c r="H34" s="185"/>
      <c r="I34" s="185"/>
      <c r="J34" s="185"/>
      <c r="K34" s="185"/>
      <c r="L34" s="185"/>
      <c r="M34" s="185"/>
      <c r="N34" s="151"/>
      <c r="O34" s="151"/>
    </row>
    <row r="35" spans="1:19" s="148" customFormat="1" ht="15.75" customHeight="1" x14ac:dyDescent="0.2">
      <c r="A35" s="211" t="s">
        <v>133</v>
      </c>
      <c r="B35" s="211"/>
      <c r="C35" s="212"/>
      <c r="D35" s="212"/>
      <c r="E35" s="212"/>
      <c r="F35" s="212"/>
      <c r="G35" s="212"/>
      <c r="H35" s="212"/>
      <c r="I35" s="212"/>
      <c r="J35" s="212"/>
      <c r="K35" s="212"/>
      <c r="L35" s="212"/>
      <c r="M35" s="212"/>
      <c r="N35" s="212"/>
      <c r="O35" s="212"/>
    </row>
    <row r="36" spans="1:19" s="148" customFormat="1" ht="31.5" customHeight="1" x14ac:dyDescent="0.2">
      <c r="A36" s="213" t="s">
        <v>132</v>
      </c>
      <c r="B36" s="213"/>
      <c r="C36" s="214"/>
      <c r="D36" s="214"/>
      <c r="E36" s="214"/>
      <c r="F36" s="214"/>
      <c r="G36" s="214"/>
      <c r="H36" s="214"/>
      <c r="I36" s="214"/>
      <c r="J36" s="214"/>
      <c r="K36" s="214"/>
      <c r="L36" s="214"/>
      <c r="M36" s="214"/>
      <c r="N36" s="214"/>
      <c r="O36" s="214"/>
      <c r="P36" s="149"/>
      <c r="Q36" s="149"/>
      <c r="R36" s="149"/>
      <c r="S36" s="149"/>
    </row>
    <row r="37" spans="1:19" s="146" customFormat="1" ht="13" x14ac:dyDescent="0.15">
      <c r="N37" s="145"/>
      <c r="O37" s="145"/>
    </row>
    <row r="38" spans="1:19" s="146" customFormat="1" ht="13" x14ac:dyDescent="0.15">
      <c r="C38" s="146" t="s">
        <v>11</v>
      </c>
      <c r="N38" s="145"/>
      <c r="O38" s="145"/>
    </row>
    <row r="39" spans="1:19" s="146" customFormat="1" ht="13" x14ac:dyDescent="0.15">
      <c r="A39" s="147"/>
      <c r="C39" s="146" t="s">
        <v>11</v>
      </c>
      <c r="N39" s="145"/>
      <c r="O39" s="145"/>
    </row>
  </sheetData>
  <mergeCells count="16">
    <mergeCell ref="A29:A30"/>
    <mergeCell ref="A31:A32"/>
    <mergeCell ref="A35:O35"/>
    <mergeCell ref="A36:O36"/>
    <mergeCell ref="A17:A18"/>
    <mergeCell ref="A19:A20"/>
    <mergeCell ref="A21:A22"/>
    <mergeCell ref="A23:A24"/>
    <mergeCell ref="A25:A26"/>
    <mergeCell ref="A27:A28"/>
    <mergeCell ref="A15:A16"/>
    <mergeCell ref="A5:A6"/>
    <mergeCell ref="A7:A8"/>
    <mergeCell ref="A9:A10"/>
    <mergeCell ref="A11:A12"/>
    <mergeCell ref="A13:A14"/>
  </mergeCells>
  <pageMargins left="0" right="0" top="0.25" bottom="0.25" header="0" footer="0"/>
  <pageSetup paperSize="5" scale="8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CFA26-3790-5049-A565-DA21429728B4}">
  <dimension ref="A1:S39"/>
  <sheetViews>
    <sheetView workbookViewId="0">
      <selection activeCell="I5" sqref="I5:I32"/>
    </sheetView>
  </sheetViews>
  <sheetFormatPr baseColWidth="10" defaultRowHeight="15" x14ac:dyDescent="0.2"/>
  <cols>
    <col min="1" max="1" width="33" style="144" customWidth="1"/>
    <col min="2" max="2" width="21.6640625" style="144" customWidth="1"/>
    <col min="3" max="3" width="10.1640625" style="144" customWidth="1"/>
    <col min="4" max="5" width="11.1640625" style="144" customWidth="1"/>
    <col min="6" max="6" width="9.33203125" style="144" customWidth="1"/>
    <col min="7" max="7" width="12.1640625" style="144" bestFit="1" customWidth="1"/>
    <col min="8" max="9" width="10.33203125" style="144" customWidth="1"/>
    <col min="10" max="10" width="9.6640625" style="144" customWidth="1"/>
    <col min="11" max="13" width="9.33203125" style="144" customWidth="1"/>
    <col min="14" max="14" width="8.6640625" style="145" customWidth="1"/>
    <col min="15" max="15" width="12.83203125" style="145" customWidth="1"/>
    <col min="16" max="256" width="8.83203125" style="144" customWidth="1"/>
    <col min="257" max="16384" width="10.83203125" style="144"/>
  </cols>
  <sheetData>
    <row r="1" spans="1:16" ht="18.75" customHeight="1" x14ac:dyDescent="0.2">
      <c r="A1" s="177" t="s">
        <v>145</v>
      </c>
      <c r="B1" s="177"/>
      <c r="C1" s="176"/>
      <c r="D1" s="176"/>
      <c r="E1" s="176"/>
      <c r="F1" s="176"/>
      <c r="G1" s="176"/>
      <c r="H1" s="176"/>
      <c r="I1" s="176"/>
      <c r="J1" s="176"/>
      <c r="K1" s="176"/>
      <c r="L1" s="176"/>
      <c r="M1" s="176"/>
    </row>
    <row r="2" spans="1:16" ht="18" x14ac:dyDescent="0.2">
      <c r="A2" s="175" t="s">
        <v>10</v>
      </c>
      <c r="B2" s="175"/>
      <c r="C2" s="145"/>
      <c r="D2" s="145"/>
      <c r="E2" s="145"/>
      <c r="F2" s="145"/>
      <c r="G2" s="145"/>
      <c r="H2" s="145"/>
      <c r="I2" s="145" t="s">
        <v>11</v>
      </c>
      <c r="J2" s="145"/>
      <c r="K2" s="145"/>
      <c r="L2" s="145"/>
      <c r="M2" s="145"/>
      <c r="N2" s="174"/>
      <c r="O2" s="174"/>
    </row>
    <row r="3" spans="1:16" ht="18" x14ac:dyDescent="0.2">
      <c r="A3" s="173" t="s">
        <v>144</v>
      </c>
      <c r="B3" s="173"/>
      <c r="C3" s="145"/>
      <c r="D3" s="145"/>
      <c r="E3" s="145"/>
      <c r="F3" s="145"/>
      <c r="G3" s="145"/>
      <c r="H3" s="145"/>
      <c r="I3" s="145"/>
      <c r="J3" s="145"/>
      <c r="K3" s="145"/>
      <c r="L3" s="145"/>
      <c r="M3" s="145"/>
      <c r="N3" s="173"/>
      <c r="O3" s="173"/>
    </row>
    <row r="4" spans="1:16" s="167" customFormat="1" ht="44" x14ac:dyDescent="0.15">
      <c r="A4" s="172" t="s">
        <v>13</v>
      </c>
      <c r="B4" s="172"/>
      <c r="C4" s="171" t="s">
        <v>0</v>
      </c>
      <c r="D4" s="170" t="s">
        <v>1</v>
      </c>
      <c r="E4" s="170" t="s">
        <v>143</v>
      </c>
      <c r="F4" s="170" t="s">
        <v>142</v>
      </c>
      <c r="G4" s="169" t="s">
        <v>4</v>
      </c>
      <c r="H4" s="170" t="s">
        <v>5</v>
      </c>
      <c r="I4" s="171" t="s">
        <v>6</v>
      </c>
      <c r="J4" s="169" t="s">
        <v>14</v>
      </c>
      <c r="K4" s="170" t="s">
        <v>15</v>
      </c>
      <c r="L4" s="170" t="s">
        <v>16</v>
      </c>
      <c r="M4" s="169" t="s">
        <v>141</v>
      </c>
      <c r="N4" s="168" t="s">
        <v>18</v>
      </c>
      <c r="O4" s="168" t="s">
        <v>140</v>
      </c>
      <c r="P4" s="167" t="s">
        <v>11</v>
      </c>
    </row>
    <row r="5" spans="1:16" s="163" customFormat="1" ht="25.5" customHeight="1" x14ac:dyDescent="0.15">
      <c r="A5" s="204" t="s">
        <v>20</v>
      </c>
      <c r="B5" s="165" t="s">
        <v>21</v>
      </c>
      <c r="C5" s="166">
        <v>1183933</v>
      </c>
      <c r="D5" s="166">
        <v>15566</v>
      </c>
      <c r="E5" s="166">
        <v>111241</v>
      </c>
      <c r="F5" s="166">
        <v>6822</v>
      </c>
      <c r="G5" s="166">
        <v>306172</v>
      </c>
      <c r="H5" s="166">
        <v>744132</v>
      </c>
      <c r="I5" s="166">
        <v>7319177</v>
      </c>
      <c r="J5" s="166">
        <v>1393570</v>
      </c>
      <c r="K5" s="166">
        <v>5211566</v>
      </c>
      <c r="L5" s="166">
        <v>714041</v>
      </c>
      <c r="M5" s="166">
        <v>42131</v>
      </c>
      <c r="N5" s="166">
        <v>15336</v>
      </c>
      <c r="O5" s="166">
        <v>297593825</v>
      </c>
    </row>
    <row r="6" spans="1:16" s="163" customFormat="1" ht="12.75" customHeight="1" x14ac:dyDescent="0.15">
      <c r="A6" s="205"/>
      <c r="B6" s="165" t="s">
        <v>22</v>
      </c>
      <c r="C6" s="164">
        <v>45.6</v>
      </c>
      <c r="D6" s="164">
        <v>59.4</v>
      </c>
      <c r="E6" s="164">
        <v>36.5</v>
      </c>
      <c r="F6" s="164">
        <v>40.9</v>
      </c>
      <c r="G6" s="164">
        <v>29.6</v>
      </c>
      <c r="H6" s="164">
        <v>53.3</v>
      </c>
      <c r="I6" s="164">
        <v>18.3</v>
      </c>
      <c r="J6" s="164">
        <v>13.1</v>
      </c>
      <c r="K6" s="164">
        <v>20.399999999999999</v>
      </c>
      <c r="L6" s="164">
        <v>13.3</v>
      </c>
      <c r="M6" s="164">
        <v>20.8</v>
      </c>
    </row>
    <row r="7" spans="1:16" s="163" customFormat="1" ht="25.5" customHeight="1" x14ac:dyDescent="0.15">
      <c r="A7" s="206" t="s">
        <v>23</v>
      </c>
      <c r="B7" s="165" t="s">
        <v>21</v>
      </c>
      <c r="C7" s="166">
        <v>944676</v>
      </c>
      <c r="D7" s="166">
        <v>11978</v>
      </c>
      <c r="E7" s="166">
        <v>82764</v>
      </c>
      <c r="F7" s="166">
        <v>4534</v>
      </c>
      <c r="G7" s="166">
        <v>268367</v>
      </c>
      <c r="H7" s="166">
        <v>577033</v>
      </c>
      <c r="I7" s="166">
        <v>5818143</v>
      </c>
      <c r="J7" s="166">
        <v>1025177</v>
      </c>
      <c r="K7" s="166">
        <v>4213156</v>
      </c>
      <c r="L7" s="166">
        <v>579810</v>
      </c>
      <c r="M7" s="166">
        <v>31622</v>
      </c>
      <c r="N7" s="166">
        <v>10953</v>
      </c>
      <c r="O7" s="166">
        <v>201336755</v>
      </c>
    </row>
    <row r="8" spans="1:16" s="163" customFormat="1" ht="12.75" customHeight="1" x14ac:dyDescent="0.2">
      <c r="A8" s="207"/>
      <c r="B8" s="165" t="s">
        <v>22</v>
      </c>
      <c r="C8" s="164">
        <v>43.7</v>
      </c>
      <c r="D8" s="164">
        <v>57.1</v>
      </c>
      <c r="E8" s="164">
        <v>34.700000000000003</v>
      </c>
      <c r="F8" s="164">
        <v>43.3</v>
      </c>
      <c r="G8" s="164">
        <v>29.1</v>
      </c>
      <c r="H8" s="164">
        <v>51.6</v>
      </c>
      <c r="I8" s="164">
        <v>18.2</v>
      </c>
      <c r="J8" s="164">
        <v>12.4</v>
      </c>
      <c r="K8" s="164">
        <v>20.5</v>
      </c>
      <c r="L8" s="164">
        <v>12.2</v>
      </c>
      <c r="M8" s="164">
        <v>20.100000000000001</v>
      </c>
      <c r="N8" s="162"/>
      <c r="O8" s="162"/>
    </row>
    <row r="9" spans="1:16" s="145" customFormat="1" ht="25.5" customHeight="1" x14ac:dyDescent="0.15">
      <c r="A9" s="208" t="s">
        <v>24</v>
      </c>
      <c r="B9" s="152" t="s">
        <v>21</v>
      </c>
      <c r="C9" s="158">
        <v>446513</v>
      </c>
      <c r="D9" s="158">
        <v>6229</v>
      </c>
      <c r="E9" s="158">
        <v>31796</v>
      </c>
      <c r="F9" s="158">
        <v>1137</v>
      </c>
      <c r="G9" s="158">
        <v>148440</v>
      </c>
      <c r="H9" s="158">
        <v>258911</v>
      </c>
      <c r="I9" s="158">
        <v>1992102</v>
      </c>
      <c r="J9" s="158">
        <v>358785</v>
      </c>
      <c r="K9" s="158">
        <v>1371236</v>
      </c>
      <c r="L9" s="158">
        <v>262081</v>
      </c>
      <c r="M9" s="158">
        <v>12563</v>
      </c>
      <c r="N9" s="158">
        <v>83</v>
      </c>
      <c r="O9" s="158">
        <v>59116292</v>
      </c>
    </row>
    <row r="10" spans="1:16" s="145" customFormat="1" ht="12.75" customHeight="1" x14ac:dyDescent="0.2">
      <c r="A10" s="208"/>
      <c r="B10" s="152" t="s">
        <v>22</v>
      </c>
      <c r="C10" s="161">
        <v>39.1</v>
      </c>
      <c r="D10" s="161">
        <v>52.9</v>
      </c>
      <c r="E10" s="161">
        <v>36.4</v>
      </c>
      <c r="F10" s="161">
        <v>43.7</v>
      </c>
      <c r="G10" s="161">
        <v>26.8</v>
      </c>
      <c r="H10" s="161">
        <v>46.2</v>
      </c>
      <c r="I10" s="161">
        <v>12.7</v>
      </c>
      <c r="J10" s="161">
        <v>9.6</v>
      </c>
      <c r="K10" s="161">
        <v>14.2</v>
      </c>
      <c r="L10" s="161">
        <v>9.1999999999999993</v>
      </c>
      <c r="M10" s="161">
        <v>15.3</v>
      </c>
      <c r="N10" s="162"/>
      <c r="O10" s="162"/>
    </row>
    <row r="11" spans="1:16" s="145" customFormat="1" ht="25.5" customHeight="1" x14ac:dyDescent="0.15">
      <c r="A11" s="202" t="s">
        <v>139</v>
      </c>
      <c r="B11" s="152" t="s">
        <v>21</v>
      </c>
      <c r="C11" s="158">
        <v>171699</v>
      </c>
      <c r="D11" s="158">
        <v>1923</v>
      </c>
      <c r="E11" s="158">
        <v>12383</v>
      </c>
      <c r="F11" s="158">
        <v>0</v>
      </c>
      <c r="G11" s="158">
        <v>59695</v>
      </c>
      <c r="H11" s="158">
        <v>97698</v>
      </c>
      <c r="I11" s="158">
        <v>655240</v>
      </c>
      <c r="J11" s="158">
        <v>111045</v>
      </c>
      <c r="K11" s="158">
        <v>455822</v>
      </c>
      <c r="L11" s="158">
        <v>88373</v>
      </c>
      <c r="M11" s="158">
        <v>3639</v>
      </c>
      <c r="N11" s="158">
        <v>10</v>
      </c>
      <c r="O11" s="158">
        <v>24933624</v>
      </c>
    </row>
    <row r="12" spans="1:16" s="145" customFormat="1" ht="12.75" customHeight="1" x14ac:dyDescent="0.2">
      <c r="A12" s="202"/>
      <c r="B12" s="152" t="s">
        <v>22</v>
      </c>
      <c r="C12" s="161">
        <v>44.4</v>
      </c>
      <c r="D12" s="161">
        <v>60.2</v>
      </c>
      <c r="E12" s="161">
        <v>37.6</v>
      </c>
      <c r="F12" s="161">
        <v>0</v>
      </c>
      <c r="G12" s="161">
        <v>31.1</v>
      </c>
      <c r="H12" s="161">
        <v>53</v>
      </c>
      <c r="I12" s="161">
        <v>12.4</v>
      </c>
      <c r="J12" s="161">
        <v>9.6</v>
      </c>
      <c r="K12" s="161">
        <v>13.9</v>
      </c>
      <c r="L12" s="161">
        <v>8.3000000000000007</v>
      </c>
      <c r="M12" s="161">
        <v>14.1</v>
      </c>
      <c r="N12" s="162"/>
      <c r="O12" s="162"/>
    </row>
    <row r="13" spans="1:16" s="145" customFormat="1" ht="25.5" customHeight="1" x14ac:dyDescent="0.15">
      <c r="A13" s="202" t="s">
        <v>138</v>
      </c>
      <c r="B13" s="152" t="s">
        <v>21</v>
      </c>
      <c r="C13" s="158">
        <v>150170</v>
      </c>
      <c r="D13" s="158">
        <v>2242</v>
      </c>
      <c r="E13" s="158">
        <v>9992</v>
      </c>
      <c r="F13" s="158">
        <v>600</v>
      </c>
      <c r="G13" s="158">
        <v>48381</v>
      </c>
      <c r="H13" s="158">
        <v>88955</v>
      </c>
      <c r="I13" s="158">
        <v>732585</v>
      </c>
      <c r="J13" s="158">
        <v>133045</v>
      </c>
      <c r="K13" s="158">
        <v>506516</v>
      </c>
      <c r="L13" s="158">
        <v>93024</v>
      </c>
      <c r="M13" s="158">
        <v>4350</v>
      </c>
      <c r="N13" s="158">
        <v>24</v>
      </c>
      <c r="O13" s="158">
        <v>17424128</v>
      </c>
    </row>
    <row r="14" spans="1:16" s="145" customFormat="1" ht="12.75" customHeight="1" x14ac:dyDescent="0.2">
      <c r="A14" s="202"/>
      <c r="B14" s="152" t="s">
        <v>22</v>
      </c>
      <c r="C14" s="161">
        <v>34.9</v>
      </c>
      <c r="D14" s="161">
        <v>49.3</v>
      </c>
      <c r="E14" s="161">
        <v>38.4</v>
      </c>
      <c r="F14" s="161">
        <v>35.299999999999997</v>
      </c>
      <c r="G14" s="161">
        <v>23.2</v>
      </c>
      <c r="H14" s="161">
        <v>40.5</v>
      </c>
      <c r="I14" s="161">
        <v>11.3</v>
      </c>
      <c r="J14" s="161">
        <v>9</v>
      </c>
      <c r="K14" s="161">
        <v>12.3</v>
      </c>
      <c r="L14" s="161">
        <v>9</v>
      </c>
      <c r="M14" s="161">
        <v>16.600000000000001</v>
      </c>
      <c r="N14" s="162"/>
      <c r="O14" s="162"/>
    </row>
    <row r="15" spans="1:16" s="145" customFormat="1" ht="25.5" customHeight="1" x14ac:dyDescent="0.15">
      <c r="A15" s="202" t="s">
        <v>137</v>
      </c>
      <c r="B15" s="152" t="s">
        <v>21</v>
      </c>
      <c r="C15" s="158">
        <v>124644</v>
      </c>
      <c r="D15" s="158">
        <v>2064</v>
      </c>
      <c r="E15" s="158">
        <v>9421</v>
      </c>
      <c r="F15" s="158">
        <v>537</v>
      </c>
      <c r="G15" s="158">
        <v>40364</v>
      </c>
      <c r="H15" s="158">
        <v>72258</v>
      </c>
      <c r="I15" s="158">
        <v>604277</v>
      </c>
      <c r="J15" s="158">
        <v>114695</v>
      </c>
      <c r="K15" s="158">
        <v>408898</v>
      </c>
      <c r="L15" s="158">
        <v>80684</v>
      </c>
      <c r="M15" s="158">
        <v>4574</v>
      </c>
      <c r="N15" s="158">
        <v>49</v>
      </c>
      <c r="O15" s="158">
        <v>16758540</v>
      </c>
    </row>
    <row r="16" spans="1:16" s="145" customFormat="1" ht="12.75" customHeight="1" x14ac:dyDescent="0.2">
      <c r="A16" s="203"/>
      <c r="B16" s="152" t="s">
        <v>22</v>
      </c>
      <c r="C16" s="161">
        <v>37.1</v>
      </c>
      <c r="D16" s="161">
        <v>50.1</v>
      </c>
      <c r="E16" s="161">
        <v>32.6</v>
      </c>
      <c r="F16" s="161">
        <v>53.1</v>
      </c>
      <c r="G16" s="161">
        <v>24.6</v>
      </c>
      <c r="H16" s="161">
        <v>44.2</v>
      </c>
      <c r="I16" s="161">
        <v>14.8</v>
      </c>
      <c r="J16" s="161">
        <v>10.3</v>
      </c>
      <c r="K16" s="161">
        <v>16.899999999999999</v>
      </c>
      <c r="L16" s="161">
        <v>10.5</v>
      </c>
      <c r="M16" s="161">
        <v>14.9</v>
      </c>
      <c r="N16" s="162"/>
      <c r="O16" s="162"/>
    </row>
    <row r="17" spans="1:15" s="145" customFormat="1" ht="25.5" customHeight="1" x14ac:dyDescent="0.15">
      <c r="A17" s="208" t="s">
        <v>28</v>
      </c>
      <c r="B17" s="152" t="s">
        <v>21</v>
      </c>
      <c r="C17" s="158">
        <v>154137</v>
      </c>
      <c r="D17" s="158">
        <v>2067</v>
      </c>
      <c r="E17" s="158">
        <v>14154</v>
      </c>
      <c r="F17" s="158">
        <v>624</v>
      </c>
      <c r="G17" s="158">
        <v>44621</v>
      </c>
      <c r="H17" s="158">
        <v>92671</v>
      </c>
      <c r="I17" s="158">
        <v>1029742</v>
      </c>
      <c r="J17" s="158">
        <v>185432</v>
      </c>
      <c r="K17" s="158">
        <v>726965</v>
      </c>
      <c r="L17" s="158">
        <v>117345</v>
      </c>
      <c r="M17" s="158">
        <v>4968</v>
      </c>
      <c r="N17" s="158">
        <v>214</v>
      </c>
      <c r="O17" s="158">
        <v>31784818</v>
      </c>
    </row>
    <row r="18" spans="1:15" s="145" customFormat="1" ht="12.75" customHeight="1" x14ac:dyDescent="0.15">
      <c r="A18" s="208"/>
      <c r="B18" s="152" t="s">
        <v>22</v>
      </c>
      <c r="C18" s="161">
        <v>42</v>
      </c>
      <c r="D18" s="161">
        <v>59.5</v>
      </c>
      <c r="E18" s="161">
        <v>33.200000000000003</v>
      </c>
      <c r="F18" s="161">
        <v>42.1</v>
      </c>
      <c r="G18" s="161">
        <v>27.7</v>
      </c>
      <c r="H18" s="161">
        <v>49.8</v>
      </c>
      <c r="I18" s="161">
        <v>16.600000000000001</v>
      </c>
      <c r="J18" s="161">
        <v>11.6</v>
      </c>
      <c r="K18" s="161">
        <v>18.7</v>
      </c>
      <c r="L18" s="161">
        <v>11.8</v>
      </c>
      <c r="M18" s="161">
        <v>20.2</v>
      </c>
    </row>
    <row r="19" spans="1:15" s="145" customFormat="1" ht="25.5" customHeight="1" x14ac:dyDescent="0.15">
      <c r="A19" s="208" t="s">
        <v>29</v>
      </c>
      <c r="B19" s="152" t="s">
        <v>21</v>
      </c>
      <c r="C19" s="158">
        <v>112984</v>
      </c>
      <c r="D19" s="158">
        <v>1188</v>
      </c>
      <c r="E19" s="158">
        <v>11254</v>
      </c>
      <c r="F19" s="158">
        <v>601</v>
      </c>
      <c r="G19" s="158">
        <v>30104</v>
      </c>
      <c r="H19" s="158">
        <v>69837</v>
      </c>
      <c r="I19" s="158">
        <v>868828</v>
      </c>
      <c r="J19" s="158">
        <v>149523</v>
      </c>
      <c r="K19" s="158">
        <v>639214</v>
      </c>
      <c r="L19" s="158">
        <v>80091</v>
      </c>
      <c r="M19" s="158">
        <v>4265</v>
      </c>
      <c r="N19" s="158">
        <v>468</v>
      </c>
      <c r="O19" s="158">
        <v>32549603</v>
      </c>
    </row>
    <row r="20" spans="1:15" s="145" customFormat="1" ht="12.75" customHeight="1" x14ac:dyDescent="0.15">
      <c r="A20" s="208"/>
      <c r="B20" s="152" t="s">
        <v>22</v>
      </c>
      <c r="C20" s="161">
        <v>49.2</v>
      </c>
      <c r="D20" s="161">
        <v>63.5</v>
      </c>
      <c r="E20" s="161">
        <v>35.5</v>
      </c>
      <c r="F20" s="161">
        <v>43.1</v>
      </c>
      <c r="G20" s="161">
        <v>33.700000000000003</v>
      </c>
      <c r="H20" s="161">
        <v>57.9</v>
      </c>
      <c r="I20" s="161">
        <v>19.899999999999999</v>
      </c>
      <c r="J20" s="161">
        <v>13</v>
      </c>
      <c r="K20" s="161">
        <v>22.4</v>
      </c>
      <c r="L20" s="161">
        <v>12.5</v>
      </c>
      <c r="M20" s="161">
        <v>21.3</v>
      </c>
      <c r="N20" s="151"/>
      <c r="O20" s="151"/>
    </row>
    <row r="21" spans="1:15" s="145" customFormat="1" ht="25.5" customHeight="1" x14ac:dyDescent="0.15">
      <c r="A21" s="208" t="s">
        <v>30</v>
      </c>
      <c r="B21" s="152" t="s">
        <v>21</v>
      </c>
      <c r="C21" s="158">
        <v>84913</v>
      </c>
      <c r="D21" s="158">
        <v>949</v>
      </c>
      <c r="E21" s="158">
        <v>9055</v>
      </c>
      <c r="F21" s="158">
        <v>856</v>
      </c>
      <c r="G21" s="158">
        <v>20613</v>
      </c>
      <c r="H21" s="158">
        <v>53440</v>
      </c>
      <c r="I21" s="158">
        <v>703177</v>
      </c>
      <c r="J21" s="158">
        <v>120839</v>
      </c>
      <c r="K21" s="158">
        <v>532352</v>
      </c>
      <c r="L21" s="158">
        <v>49986</v>
      </c>
      <c r="M21" s="158">
        <v>3232</v>
      </c>
      <c r="N21" s="158">
        <v>813</v>
      </c>
      <c r="O21" s="158">
        <v>28308217</v>
      </c>
    </row>
    <row r="22" spans="1:15" s="145" customFormat="1" ht="12.75" customHeight="1" x14ac:dyDescent="0.15">
      <c r="A22" s="208"/>
      <c r="B22" s="152" t="s">
        <v>22</v>
      </c>
      <c r="C22" s="161">
        <v>47.5</v>
      </c>
      <c r="D22" s="161">
        <v>61.7</v>
      </c>
      <c r="E22" s="161">
        <v>32.1</v>
      </c>
      <c r="F22" s="161">
        <v>35.4</v>
      </c>
      <c r="G22" s="161">
        <v>33.9</v>
      </c>
      <c r="H22" s="161">
        <v>55.3</v>
      </c>
      <c r="I22" s="161">
        <v>22.8</v>
      </c>
      <c r="J22" s="161">
        <v>13.6</v>
      </c>
      <c r="K22" s="161">
        <v>25.7</v>
      </c>
      <c r="L22" s="161">
        <v>14.9</v>
      </c>
      <c r="M22" s="161">
        <v>24.1</v>
      </c>
      <c r="N22" s="151"/>
      <c r="O22" s="151"/>
    </row>
    <row r="23" spans="1:15" s="145" customFormat="1" ht="25.5" customHeight="1" x14ac:dyDescent="0.15">
      <c r="A23" s="208" t="s">
        <v>31</v>
      </c>
      <c r="B23" s="152" t="s">
        <v>21</v>
      </c>
      <c r="C23" s="158">
        <v>75496</v>
      </c>
      <c r="D23" s="158">
        <v>848</v>
      </c>
      <c r="E23" s="158">
        <v>8180</v>
      </c>
      <c r="F23" s="158">
        <v>632</v>
      </c>
      <c r="G23" s="158">
        <v>15109</v>
      </c>
      <c r="H23" s="158">
        <v>50727</v>
      </c>
      <c r="I23" s="158">
        <v>654670</v>
      </c>
      <c r="J23" s="158">
        <v>113344</v>
      </c>
      <c r="K23" s="158">
        <v>501960</v>
      </c>
      <c r="L23" s="158">
        <v>39366</v>
      </c>
      <c r="M23" s="158">
        <v>2839</v>
      </c>
      <c r="N23" s="158">
        <v>1702</v>
      </c>
      <c r="O23" s="158">
        <v>27155943</v>
      </c>
    </row>
    <row r="24" spans="1:15" s="145" customFormat="1" ht="12.75" customHeight="1" x14ac:dyDescent="0.15">
      <c r="A24" s="208"/>
      <c r="B24" s="152" t="s">
        <v>22</v>
      </c>
      <c r="C24" s="161">
        <v>52.4</v>
      </c>
      <c r="D24" s="161">
        <v>65.3</v>
      </c>
      <c r="E24" s="161">
        <v>34.4</v>
      </c>
      <c r="F24" s="161">
        <v>42.9</v>
      </c>
      <c r="G24" s="161">
        <v>36.1</v>
      </c>
      <c r="H24" s="161">
        <v>60.1</v>
      </c>
      <c r="I24" s="161">
        <v>25.4</v>
      </c>
      <c r="J24" s="161">
        <v>15.8</v>
      </c>
      <c r="K24" s="161">
        <v>28</v>
      </c>
      <c r="L24" s="161">
        <v>19.600000000000001</v>
      </c>
      <c r="M24" s="161">
        <v>29.1</v>
      </c>
      <c r="N24" s="151"/>
      <c r="O24" s="151"/>
    </row>
    <row r="25" spans="1:15" s="145" customFormat="1" ht="25.5" customHeight="1" x14ac:dyDescent="0.15">
      <c r="A25" s="208" t="s">
        <v>32</v>
      </c>
      <c r="B25" s="152" t="s">
        <v>21</v>
      </c>
      <c r="C25" s="158">
        <v>70633</v>
      </c>
      <c r="D25" s="158">
        <v>697</v>
      </c>
      <c r="E25" s="158">
        <v>8325</v>
      </c>
      <c r="F25" s="158">
        <v>684</v>
      </c>
      <c r="G25" s="158">
        <v>9480</v>
      </c>
      <c r="H25" s="158">
        <v>51447</v>
      </c>
      <c r="I25" s="158">
        <v>569624</v>
      </c>
      <c r="J25" s="158">
        <v>97254</v>
      </c>
      <c r="K25" s="158">
        <v>441429</v>
      </c>
      <c r="L25" s="158">
        <v>30941</v>
      </c>
      <c r="M25" s="158">
        <v>3755</v>
      </c>
      <c r="N25" s="158">
        <v>7673</v>
      </c>
      <c r="O25" s="158">
        <v>22421882</v>
      </c>
    </row>
    <row r="26" spans="1:15" s="145" customFormat="1" ht="12.75" customHeight="1" x14ac:dyDescent="0.15">
      <c r="A26" s="208"/>
      <c r="B26" s="152" t="s">
        <v>22</v>
      </c>
      <c r="C26" s="161">
        <v>54</v>
      </c>
      <c r="D26" s="161">
        <v>60.4</v>
      </c>
      <c r="E26" s="161">
        <v>32.5</v>
      </c>
      <c r="F26" s="161">
        <v>54.2</v>
      </c>
      <c r="G26" s="161">
        <v>36.200000000000003</v>
      </c>
      <c r="H26" s="161">
        <v>60.6</v>
      </c>
      <c r="I26" s="161">
        <v>24.1</v>
      </c>
      <c r="J26" s="161">
        <v>17.7</v>
      </c>
      <c r="K26" s="161">
        <v>25.6</v>
      </c>
      <c r="L26" s="161">
        <v>24</v>
      </c>
      <c r="M26" s="161">
        <v>24.8</v>
      </c>
      <c r="N26" s="151"/>
      <c r="O26" s="151"/>
    </row>
    <row r="27" spans="1:15" s="145" customFormat="1" ht="25.5" customHeight="1" x14ac:dyDescent="0.15">
      <c r="A27" s="208" t="s">
        <v>33</v>
      </c>
      <c r="B27" s="152" t="s">
        <v>21</v>
      </c>
      <c r="C27" s="158">
        <v>191881</v>
      </c>
      <c r="D27" s="158">
        <v>2736</v>
      </c>
      <c r="E27" s="158">
        <v>20192</v>
      </c>
      <c r="F27" s="158">
        <v>1716</v>
      </c>
      <c r="G27" s="158">
        <v>35096</v>
      </c>
      <c r="H27" s="158">
        <v>132141</v>
      </c>
      <c r="I27" s="158">
        <v>1214788</v>
      </c>
      <c r="J27" s="158">
        <v>278245</v>
      </c>
      <c r="K27" s="158">
        <v>825554</v>
      </c>
      <c r="L27" s="158">
        <v>110989</v>
      </c>
      <c r="M27" s="158">
        <v>7842</v>
      </c>
      <c r="N27" s="158">
        <v>1997</v>
      </c>
      <c r="O27" s="158">
        <v>72365974</v>
      </c>
    </row>
    <row r="28" spans="1:15" s="160" customFormat="1" ht="12.75" customHeight="1" x14ac:dyDescent="0.15">
      <c r="A28" s="208"/>
      <c r="B28" s="152" t="s">
        <v>22</v>
      </c>
      <c r="C28" s="161">
        <v>51.9</v>
      </c>
      <c r="D28" s="161">
        <v>66.099999999999994</v>
      </c>
      <c r="E28" s="161">
        <v>41.3</v>
      </c>
      <c r="F28" s="161">
        <v>34.200000000000003</v>
      </c>
      <c r="G28" s="161">
        <v>32</v>
      </c>
      <c r="H28" s="161">
        <v>58.7</v>
      </c>
      <c r="I28" s="161">
        <v>18.3</v>
      </c>
      <c r="J28" s="161">
        <v>14.7</v>
      </c>
      <c r="K28" s="161">
        <v>19.7</v>
      </c>
      <c r="L28" s="161">
        <v>16.899999999999999</v>
      </c>
      <c r="M28" s="161">
        <v>21.6</v>
      </c>
      <c r="N28" s="151"/>
      <c r="O28" s="151"/>
    </row>
    <row r="29" spans="1:15" s="145" customFormat="1" ht="25.5" customHeight="1" x14ac:dyDescent="0.15">
      <c r="A29" s="208" t="s">
        <v>34</v>
      </c>
      <c r="B29" s="152" t="s">
        <v>21</v>
      </c>
      <c r="C29" s="158">
        <v>47376</v>
      </c>
      <c r="D29" s="158">
        <v>852</v>
      </c>
      <c r="E29" s="158">
        <v>8285</v>
      </c>
      <c r="F29" s="158">
        <v>572</v>
      </c>
      <c r="G29" s="158">
        <v>2709</v>
      </c>
      <c r="H29" s="158">
        <v>34958</v>
      </c>
      <c r="I29" s="158">
        <v>286246</v>
      </c>
      <c r="J29" s="158">
        <v>90148</v>
      </c>
      <c r="K29" s="158">
        <v>172856</v>
      </c>
      <c r="L29" s="158">
        <v>23242</v>
      </c>
      <c r="M29" s="158">
        <v>2667</v>
      </c>
      <c r="N29" s="158">
        <v>2386</v>
      </c>
      <c r="O29" s="158">
        <v>23891096</v>
      </c>
    </row>
    <row r="30" spans="1:15" s="145" customFormat="1" ht="12.75" customHeight="1" x14ac:dyDescent="0.15">
      <c r="A30" s="207"/>
      <c r="B30" s="152" t="s">
        <v>22</v>
      </c>
      <c r="C30" s="156">
        <v>57.3</v>
      </c>
      <c r="D30" s="156">
        <v>69.400000000000006</v>
      </c>
      <c r="E30" s="156">
        <v>42.8</v>
      </c>
      <c r="F30" s="156">
        <v>41.3</v>
      </c>
      <c r="G30" s="156">
        <v>44.1</v>
      </c>
      <c r="H30" s="156">
        <v>61.7</v>
      </c>
      <c r="I30" s="156">
        <v>19.100000000000001</v>
      </c>
      <c r="J30" s="156">
        <v>16.5</v>
      </c>
      <c r="K30" s="156">
        <v>19.8</v>
      </c>
      <c r="L30" s="156">
        <v>24.8</v>
      </c>
      <c r="M30" s="156">
        <v>25.8</v>
      </c>
      <c r="N30" s="155"/>
      <c r="O30" s="155"/>
    </row>
    <row r="31" spans="1:15" s="145" customFormat="1" ht="25.5" customHeight="1" x14ac:dyDescent="0.15">
      <c r="A31" s="209" t="s">
        <v>136</v>
      </c>
      <c r="B31" s="159" t="s">
        <v>21</v>
      </c>
      <c r="C31" s="158">
        <v>329716</v>
      </c>
      <c r="D31" s="158">
        <v>4147</v>
      </c>
      <c r="E31" s="158">
        <v>35781</v>
      </c>
      <c r="F31" s="158">
        <v>2790</v>
      </c>
      <c r="G31" s="158">
        <v>66051</v>
      </c>
      <c r="H31" s="158">
        <v>220947</v>
      </c>
      <c r="I31" s="158">
        <v>2461511</v>
      </c>
      <c r="J31" s="158">
        <v>475833</v>
      </c>
      <c r="K31" s="158">
        <v>1790558</v>
      </c>
      <c r="L31" s="158">
        <v>195120</v>
      </c>
      <c r="M31" s="158">
        <v>13728</v>
      </c>
      <c r="N31" s="158">
        <v>8314</v>
      </c>
      <c r="O31" s="158">
        <v>128677778</v>
      </c>
    </row>
    <row r="32" spans="1:15" s="145" customFormat="1" ht="12.75" customHeight="1" x14ac:dyDescent="0.15">
      <c r="A32" s="210"/>
      <c r="B32" s="157" t="s">
        <v>22</v>
      </c>
      <c r="C32" s="156">
        <v>51.7</v>
      </c>
      <c r="D32" s="156">
        <v>63.9</v>
      </c>
      <c r="E32" s="156">
        <v>38</v>
      </c>
      <c r="F32" s="156">
        <v>39.700000000000003</v>
      </c>
      <c r="G32" s="156">
        <v>33.299999999999997</v>
      </c>
      <c r="H32" s="156">
        <v>59.3</v>
      </c>
      <c r="I32" s="156">
        <v>20.9</v>
      </c>
      <c r="J32" s="156">
        <v>15</v>
      </c>
      <c r="K32" s="156">
        <v>22.9</v>
      </c>
      <c r="L32" s="156">
        <v>16.8</v>
      </c>
      <c r="M32" s="156">
        <v>23.7</v>
      </c>
      <c r="N32" s="155"/>
      <c r="O32" s="155"/>
    </row>
    <row r="33" spans="1:19" s="148" customFormat="1" ht="15.75" customHeight="1" x14ac:dyDescent="0.15">
      <c r="A33" s="154" t="s">
        <v>135</v>
      </c>
      <c r="B33" s="154"/>
      <c r="N33" s="153"/>
      <c r="O33" s="153"/>
    </row>
    <row r="34" spans="1:19" s="145" customFormat="1" ht="15.75" customHeight="1" x14ac:dyDescent="0.15">
      <c r="A34" s="148" t="s">
        <v>134</v>
      </c>
      <c r="B34" s="152"/>
      <c r="N34" s="151"/>
      <c r="O34" s="151"/>
    </row>
    <row r="35" spans="1:19" s="148" customFormat="1" ht="15.75" customHeight="1" x14ac:dyDescent="0.2">
      <c r="A35" s="150" t="s">
        <v>133</v>
      </c>
      <c r="B35" s="150"/>
      <c r="C35" s="144"/>
      <c r="D35" s="144"/>
      <c r="E35" s="144"/>
      <c r="F35" s="144"/>
      <c r="G35" s="144"/>
      <c r="H35" s="144"/>
      <c r="I35" s="144"/>
      <c r="J35" s="144"/>
      <c r="K35" s="144"/>
      <c r="L35" s="144"/>
      <c r="M35" s="144"/>
      <c r="N35" s="144"/>
      <c r="O35" s="144"/>
    </row>
    <row r="36" spans="1:19" s="148" customFormat="1" ht="27" customHeight="1" x14ac:dyDescent="0.2">
      <c r="A36" s="213" t="s">
        <v>132</v>
      </c>
      <c r="B36" s="213"/>
      <c r="C36" s="214"/>
      <c r="D36" s="214"/>
      <c r="E36" s="214"/>
      <c r="F36" s="214"/>
      <c r="G36" s="214"/>
      <c r="H36" s="214"/>
      <c r="I36" s="214"/>
      <c r="J36" s="214"/>
      <c r="K36" s="214"/>
      <c r="L36" s="214"/>
      <c r="M36" s="214"/>
      <c r="N36" s="214"/>
      <c r="O36" s="214"/>
      <c r="P36" s="149"/>
      <c r="Q36" s="149"/>
      <c r="R36" s="149"/>
      <c r="S36" s="149"/>
    </row>
    <row r="37" spans="1:19" s="146" customFormat="1" ht="13" x14ac:dyDescent="0.15">
      <c r="N37" s="145"/>
      <c r="O37" s="145"/>
    </row>
    <row r="38" spans="1:19" s="146" customFormat="1" ht="13" x14ac:dyDescent="0.15">
      <c r="C38" s="146" t="s">
        <v>11</v>
      </c>
      <c r="N38" s="145"/>
      <c r="O38" s="145"/>
    </row>
    <row r="39" spans="1:19" s="146" customFormat="1" ht="13" x14ac:dyDescent="0.15">
      <c r="A39" s="147"/>
      <c r="C39" s="146" t="s">
        <v>11</v>
      </c>
      <c r="N39" s="145"/>
      <c r="O39" s="145"/>
    </row>
  </sheetData>
  <mergeCells count="15">
    <mergeCell ref="A29:A30"/>
    <mergeCell ref="A31:A32"/>
    <mergeCell ref="A36:O36"/>
    <mergeCell ref="A17:A18"/>
    <mergeCell ref="A19:A20"/>
    <mergeCell ref="A21:A22"/>
    <mergeCell ref="A23:A24"/>
    <mergeCell ref="A25:A26"/>
    <mergeCell ref="A27:A28"/>
    <mergeCell ref="A15:A16"/>
    <mergeCell ref="A5:A6"/>
    <mergeCell ref="A7:A8"/>
    <mergeCell ref="A9:A10"/>
    <mergeCell ref="A11:A12"/>
    <mergeCell ref="A13:A14"/>
  </mergeCells>
  <pageMargins left="0" right="0" top="0.25" bottom="0.25" header="0" footer="0"/>
  <pageSetup paperSize="5" scale="8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A0465-1BF1-3E4A-A070-DCDA032274F1}">
  <dimension ref="A1:R38"/>
  <sheetViews>
    <sheetView workbookViewId="0">
      <selection activeCell="H5" sqref="H5:H32"/>
    </sheetView>
  </sheetViews>
  <sheetFormatPr baseColWidth="10" defaultRowHeight="13" x14ac:dyDescent="0.15"/>
  <cols>
    <col min="1" max="1" width="33" style="108" customWidth="1"/>
    <col min="2" max="2" width="23.6640625" style="108" customWidth="1"/>
    <col min="3" max="3" width="10.1640625" style="108" customWidth="1"/>
    <col min="4" max="5" width="11.1640625" style="108" customWidth="1"/>
    <col min="6" max="6" width="12.1640625" style="108" bestFit="1" customWidth="1"/>
    <col min="7" max="8" width="10.33203125" style="108" customWidth="1"/>
    <col min="9" max="9" width="9.6640625" style="108" customWidth="1"/>
    <col min="10" max="12" width="9.33203125" style="108" customWidth="1"/>
    <col min="13" max="13" width="8.6640625" style="109" customWidth="1"/>
    <col min="14" max="14" width="12.83203125" style="109" customWidth="1"/>
    <col min="15" max="256" width="8.83203125" style="108" customWidth="1"/>
    <col min="257" max="16384" width="10.83203125" style="108"/>
  </cols>
  <sheetData>
    <row r="1" spans="1:17" ht="18.75" customHeight="1" x14ac:dyDescent="0.2">
      <c r="A1" s="137" t="s">
        <v>9</v>
      </c>
      <c r="B1" s="137"/>
      <c r="C1" s="136"/>
      <c r="D1" s="136"/>
      <c r="E1" s="136"/>
      <c r="F1" s="136"/>
      <c r="G1" s="136"/>
      <c r="H1" s="136"/>
      <c r="I1" s="136"/>
      <c r="J1" s="136"/>
      <c r="K1" s="136"/>
      <c r="L1" s="136"/>
    </row>
    <row r="2" spans="1:17" ht="21.75" customHeight="1" x14ac:dyDescent="0.2">
      <c r="A2" s="135" t="s">
        <v>10</v>
      </c>
      <c r="B2" s="135"/>
      <c r="C2" s="109"/>
      <c r="D2" s="109"/>
      <c r="E2" s="109"/>
      <c r="F2" s="109"/>
      <c r="G2" s="109"/>
      <c r="H2" s="109" t="s">
        <v>11</v>
      </c>
      <c r="I2" s="109"/>
      <c r="J2" s="109"/>
      <c r="K2" s="109"/>
      <c r="L2" s="109"/>
      <c r="M2" s="134"/>
      <c r="N2" s="134"/>
    </row>
    <row r="3" spans="1:17" ht="18" x14ac:dyDescent="0.2">
      <c r="A3" s="133" t="s">
        <v>131</v>
      </c>
      <c r="B3" s="133"/>
      <c r="C3" s="109"/>
      <c r="D3" s="109"/>
      <c r="E3" s="109"/>
      <c r="F3" s="109"/>
      <c r="G3" s="109"/>
      <c r="H3" s="109"/>
      <c r="I3" s="109"/>
      <c r="J3" s="109"/>
      <c r="K3" s="109"/>
      <c r="L3" s="109"/>
      <c r="M3" s="133"/>
      <c r="N3" s="133"/>
    </row>
    <row r="4" spans="1:17" ht="42.75" customHeight="1" x14ac:dyDescent="0.15">
      <c r="A4" s="132" t="s">
        <v>13</v>
      </c>
      <c r="B4" s="132"/>
      <c r="C4" s="131" t="s">
        <v>0</v>
      </c>
      <c r="D4" s="130" t="s">
        <v>1</v>
      </c>
      <c r="E4" s="130" t="s">
        <v>2</v>
      </c>
      <c r="F4" s="129" t="s">
        <v>4</v>
      </c>
      <c r="G4" s="130" t="s">
        <v>5</v>
      </c>
      <c r="H4" s="131" t="s">
        <v>6</v>
      </c>
      <c r="I4" s="129" t="s">
        <v>14</v>
      </c>
      <c r="J4" s="130" t="s">
        <v>15</v>
      </c>
      <c r="K4" s="130" t="s">
        <v>16</v>
      </c>
      <c r="L4" s="129" t="s">
        <v>17</v>
      </c>
      <c r="M4" s="128" t="s">
        <v>18</v>
      </c>
      <c r="N4" s="128" t="s">
        <v>130</v>
      </c>
      <c r="O4" s="108" t="s">
        <v>11</v>
      </c>
    </row>
    <row r="5" spans="1:17" s="124" customFormat="1" ht="25.5" customHeight="1" x14ac:dyDescent="0.15">
      <c r="A5" s="225" t="s">
        <v>20</v>
      </c>
      <c r="B5" s="126" t="s">
        <v>21</v>
      </c>
      <c r="C5" s="127">
        <v>1177632</v>
      </c>
      <c r="D5" s="127">
        <v>15657</v>
      </c>
      <c r="E5" s="127">
        <v>121084</v>
      </c>
      <c r="F5" s="127">
        <v>293160</v>
      </c>
      <c r="G5" s="127">
        <v>747731</v>
      </c>
      <c r="H5" s="127">
        <v>7074399</v>
      </c>
      <c r="I5" s="127">
        <v>1281083</v>
      </c>
      <c r="J5" s="127">
        <v>5072970</v>
      </c>
      <c r="K5" s="127">
        <v>720346</v>
      </c>
      <c r="L5" s="127">
        <v>40416</v>
      </c>
      <c r="M5" s="127">
        <v>14975</v>
      </c>
      <c r="N5" s="127">
        <v>297646423</v>
      </c>
    </row>
    <row r="6" spans="1:17" s="124" customFormat="1" ht="12.75" customHeight="1" x14ac:dyDescent="0.15">
      <c r="A6" s="226"/>
      <c r="B6" s="126" t="s">
        <v>22</v>
      </c>
      <c r="C6" s="125">
        <v>45.6</v>
      </c>
      <c r="D6" s="125">
        <v>61.6</v>
      </c>
      <c r="E6" s="125">
        <v>34.5</v>
      </c>
      <c r="F6" s="125">
        <v>29.7</v>
      </c>
      <c r="G6" s="125">
        <v>53.3</v>
      </c>
      <c r="H6" s="125">
        <v>17.600000000000001</v>
      </c>
      <c r="I6" s="125">
        <v>13.5</v>
      </c>
      <c r="J6" s="125">
        <v>19.2</v>
      </c>
      <c r="K6" s="125">
        <v>13.7</v>
      </c>
      <c r="L6" s="125">
        <v>21.7</v>
      </c>
      <c r="M6" s="127"/>
      <c r="N6" s="127"/>
    </row>
    <row r="7" spans="1:17" s="124" customFormat="1" ht="25.5" customHeight="1" x14ac:dyDescent="0.15">
      <c r="A7" s="227" t="s">
        <v>23</v>
      </c>
      <c r="B7" s="126" t="s">
        <v>21</v>
      </c>
      <c r="C7" s="127">
        <v>942624</v>
      </c>
      <c r="D7" s="127">
        <v>12288</v>
      </c>
      <c r="E7" s="127">
        <v>90329</v>
      </c>
      <c r="F7" s="127">
        <v>257523</v>
      </c>
      <c r="G7" s="127">
        <v>582484</v>
      </c>
      <c r="H7" s="127">
        <v>5646734</v>
      </c>
      <c r="I7" s="127">
        <v>951113</v>
      </c>
      <c r="J7" s="127">
        <v>4113790</v>
      </c>
      <c r="K7" s="127">
        <v>581831</v>
      </c>
      <c r="L7" s="127">
        <v>31105</v>
      </c>
      <c r="M7" s="127">
        <v>10968</v>
      </c>
      <c r="N7" s="127">
        <v>202173273</v>
      </c>
    </row>
    <row r="8" spans="1:17" s="124" customFormat="1" ht="12.75" customHeight="1" x14ac:dyDescent="0.15">
      <c r="A8" s="216"/>
      <c r="B8" s="126" t="s">
        <v>22</v>
      </c>
      <c r="C8" s="125">
        <v>43.6</v>
      </c>
      <c r="D8" s="125">
        <v>60.3</v>
      </c>
      <c r="E8" s="125">
        <v>33</v>
      </c>
      <c r="F8" s="125">
        <v>29.1</v>
      </c>
      <c r="G8" s="125">
        <v>51.4</v>
      </c>
      <c r="H8" s="125">
        <v>17.399999999999999</v>
      </c>
      <c r="I8" s="125">
        <v>12.8</v>
      </c>
      <c r="J8" s="125">
        <v>19.2</v>
      </c>
      <c r="K8" s="125">
        <v>12.4</v>
      </c>
      <c r="L8" s="125">
        <v>20.7</v>
      </c>
      <c r="M8" s="123"/>
      <c r="N8" s="123"/>
    </row>
    <row r="9" spans="1:17" s="109" customFormat="1" ht="25.5" customHeight="1" x14ac:dyDescent="0.15">
      <c r="A9" s="215" t="s">
        <v>24</v>
      </c>
      <c r="B9" s="119" t="s">
        <v>21</v>
      </c>
      <c r="C9" s="117">
        <v>443507</v>
      </c>
      <c r="D9" s="117">
        <v>6188</v>
      </c>
      <c r="E9" s="117">
        <v>34061</v>
      </c>
      <c r="F9" s="117">
        <v>142364</v>
      </c>
      <c r="G9" s="117">
        <v>260894</v>
      </c>
      <c r="H9" s="117">
        <v>1953831</v>
      </c>
      <c r="I9" s="117">
        <v>339700</v>
      </c>
      <c r="J9" s="117">
        <v>1354430</v>
      </c>
      <c r="K9" s="117">
        <v>259701</v>
      </c>
      <c r="L9" s="117">
        <v>12493</v>
      </c>
      <c r="M9" s="117">
        <v>81</v>
      </c>
      <c r="N9" s="117">
        <v>59068040</v>
      </c>
    </row>
    <row r="10" spans="1:17" s="109" customFormat="1" ht="12.75" customHeight="1" x14ac:dyDescent="0.15">
      <c r="A10" s="215"/>
      <c r="B10" s="119" t="s">
        <v>22</v>
      </c>
      <c r="C10" s="122">
        <v>39</v>
      </c>
      <c r="D10" s="122">
        <v>59.6</v>
      </c>
      <c r="E10" s="122">
        <v>33.6</v>
      </c>
      <c r="F10" s="122">
        <v>26.5</v>
      </c>
      <c r="G10" s="122">
        <v>46</v>
      </c>
      <c r="H10" s="122">
        <v>11.9</v>
      </c>
      <c r="I10" s="122">
        <v>10</v>
      </c>
      <c r="J10" s="122">
        <v>12.9</v>
      </c>
      <c r="K10" s="122">
        <v>9.1999999999999993</v>
      </c>
      <c r="L10" s="122">
        <v>15.1</v>
      </c>
      <c r="M10" s="123"/>
      <c r="N10" s="123"/>
      <c r="Q10" s="109" t="s">
        <v>11</v>
      </c>
    </row>
    <row r="11" spans="1:17" s="109" customFormat="1" ht="25.5" customHeight="1" x14ac:dyDescent="0.15">
      <c r="A11" s="223" t="s">
        <v>25</v>
      </c>
      <c r="B11" s="119" t="s">
        <v>21</v>
      </c>
      <c r="C11" s="117">
        <v>170598</v>
      </c>
      <c r="D11" s="117">
        <v>1878</v>
      </c>
      <c r="E11" s="117">
        <v>13047</v>
      </c>
      <c r="F11" s="117">
        <v>56798</v>
      </c>
      <c r="G11" s="117">
        <v>98875</v>
      </c>
      <c r="H11" s="117">
        <v>647361</v>
      </c>
      <c r="I11" s="117">
        <v>106712</v>
      </c>
      <c r="J11" s="117">
        <v>454823</v>
      </c>
      <c r="K11" s="117">
        <v>85826</v>
      </c>
      <c r="L11" s="117">
        <v>3662</v>
      </c>
      <c r="M11" s="117">
        <v>10</v>
      </c>
      <c r="N11" s="117">
        <v>25129639</v>
      </c>
    </row>
    <row r="12" spans="1:17" s="109" customFormat="1" ht="12.75" customHeight="1" x14ac:dyDescent="0.15">
      <c r="A12" s="223"/>
      <c r="B12" s="119" t="s">
        <v>22</v>
      </c>
      <c r="C12" s="122">
        <v>44</v>
      </c>
      <c r="D12" s="122">
        <v>69.099999999999994</v>
      </c>
      <c r="E12" s="122">
        <v>34.700000000000003</v>
      </c>
      <c r="F12" s="122">
        <v>31</v>
      </c>
      <c r="G12" s="122">
        <v>52.1</v>
      </c>
      <c r="H12" s="122">
        <v>11.8</v>
      </c>
      <c r="I12" s="122">
        <v>10.1</v>
      </c>
      <c r="J12" s="122">
        <v>12.8</v>
      </c>
      <c r="K12" s="122">
        <v>8.8000000000000007</v>
      </c>
      <c r="L12" s="122">
        <v>14.1</v>
      </c>
      <c r="M12" s="123"/>
      <c r="N12" s="123"/>
    </row>
    <row r="13" spans="1:17" s="109" customFormat="1" ht="25.5" customHeight="1" x14ac:dyDescent="0.15">
      <c r="A13" s="223" t="s">
        <v>26</v>
      </c>
      <c r="B13" s="119" t="s">
        <v>21</v>
      </c>
      <c r="C13" s="117">
        <v>152876</v>
      </c>
      <c r="D13" s="117">
        <v>2358</v>
      </c>
      <c r="E13" s="117">
        <v>11076</v>
      </c>
      <c r="F13" s="117">
        <v>47894</v>
      </c>
      <c r="G13" s="117">
        <v>91548</v>
      </c>
      <c r="H13" s="117">
        <v>728714</v>
      </c>
      <c r="I13" s="117">
        <v>130372</v>
      </c>
      <c r="J13" s="117">
        <v>504515</v>
      </c>
      <c r="K13" s="117">
        <v>93827</v>
      </c>
      <c r="L13" s="117">
        <v>4831</v>
      </c>
      <c r="M13" s="117">
        <v>24</v>
      </c>
      <c r="N13" s="117">
        <v>17571403</v>
      </c>
    </row>
    <row r="14" spans="1:17" s="109" customFormat="1" ht="12.75" customHeight="1" x14ac:dyDescent="0.15">
      <c r="A14" s="223"/>
      <c r="B14" s="119" t="s">
        <v>22</v>
      </c>
      <c r="C14" s="122">
        <v>35.200000000000003</v>
      </c>
      <c r="D14" s="122">
        <v>57.1</v>
      </c>
      <c r="E14" s="122">
        <v>35.200000000000003</v>
      </c>
      <c r="F14" s="122">
        <v>22.9</v>
      </c>
      <c r="G14" s="122">
        <v>41</v>
      </c>
      <c r="H14" s="122">
        <v>10.4</v>
      </c>
      <c r="I14" s="122">
        <v>9.1</v>
      </c>
      <c r="J14" s="122">
        <v>11.1</v>
      </c>
      <c r="K14" s="122">
        <v>8.5</v>
      </c>
      <c r="L14" s="122">
        <v>15.5</v>
      </c>
      <c r="M14" s="123"/>
      <c r="N14" s="123"/>
    </row>
    <row r="15" spans="1:17" s="109" customFormat="1" ht="25.5" customHeight="1" x14ac:dyDescent="0.15">
      <c r="A15" s="223" t="s">
        <v>27</v>
      </c>
      <c r="B15" s="119" t="s">
        <v>21</v>
      </c>
      <c r="C15" s="117">
        <v>120033</v>
      </c>
      <c r="D15" s="117">
        <v>1952</v>
      </c>
      <c r="E15" s="117">
        <v>9938</v>
      </c>
      <c r="F15" s="117">
        <v>37672</v>
      </c>
      <c r="G15" s="117">
        <v>70471</v>
      </c>
      <c r="H15" s="117">
        <v>577756</v>
      </c>
      <c r="I15" s="117">
        <v>102616</v>
      </c>
      <c r="J15" s="117">
        <v>395092</v>
      </c>
      <c r="K15" s="117">
        <v>80048</v>
      </c>
      <c r="L15" s="117">
        <v>4000</v>
      </c>
      <c r="M15" s="117">
        <v>47</v>
      </c>
      <c r="N15" s="117">
        <v>16366998</v>
      </c>
    </row>
    <row r="16" spans="1:17" s="109" customFormat="1" ht="12.75" customHeight="1" x14ac:dyDescent="0.15">
      <c r="A16" s="224"/>
      <c r="B16" s="119" t="s">
        <v>22</v>
      </c>
      <c r="C16" s="122">
        <v>36.700000000000003</v>
      </c>
      <c r="D16" s="122">
        <v>53.3</v>
      </c>
      <c r="E16" s="122">
        <v>30.5</v>
      </c>
      <c r="F16" s="122">
        <v>24.3</v>
      </c>
      <c r="G16" s="122">
        <v>43.8</v>
      </c>
      <c r="H16" s="122">
        <v>13.7</v>
      </c>
      <c r="I16" s="122">
        <v>10.8</v>
      </c>
      <c r="J16" s="122">
        <v>15.1</v>
      </c>
      <c r="K16" s="122">
        <v>10.5</v>
      </c>
      <c r="L16" s="122">
        <v>15.6</v>
      </c>
      <c r="M16" s="123"/>
      <c r="N16" s="123"/>
    </row>
    <row r="17" spans="1:14" s="109" customFormat="1" ht="25.5" customHeight="1" x14ac:dyDescent="0.15">
      <c r="A17" s="215" t="s">
        <v>28</v>
      </c>
      <c r="B17" s="119" t="s">
        <v>21</v>
      </c>
      <c r="C17" s="117">
        <v>152832</v>
      </c>
      <c r="D17" s="117">
        <v>2162</v>
      </c>
      <c r="E17" s="117">
        <v>15091</v>
      </c>
      <c r="F17" s="117">
        <v>42443</v>
      </c>
      <c r="G17" s="117">
        <v>93136</v>
      </c>
      <c r="H17" s="117">
        <v>993919</v>
      </c>
      <c r="I17" s="117">
        <v>168996</v>
      </c>
      <c r="J17" s="117">
        <v>707837</v>
      </c>
      <c r="K17" s="117">
        <v>117086</v>
      </c>
      <c r="L17" s="117">
        <v>4811</v>
      </c>
      <c r="M17" s="117">
        <v>213</v>
      </c>
      <c r="N17" s="117">
        <v>31855061</v>
      </c>
    </row>
    <row r="18" spans="1:14" s="109" customFormat="1" ht="12.75" customHeight="1" x14ac:dyDescent="0.15">
      <c r="A18" s="215"/>
      <c r="B18" s="119" t="s">
        <v>22</v>
      </c>
      <c r="C18" s="122">
        <v>42.3</v>
      </c>
      <c r="D18" s="122">
        <v>58.8</v>
      </c>
      <c r="E18" s="122">
        <v>31.9</v>
      </c>
      <c r="F18" s="122">
        <v>28.5</v>
      </c>
      <c r="G18" s="122">
        <v>49.8</v>
      </c>
      <c r="H18" s="122">
        <v>15.7</v>
      </c>
      <c r="I18" s="122">
        <v>12</v>
      </c>
      <c r="J18" s="122">
        <v>17.2</v>
      </c>
      <c r="K18" s="122">
        <v>12.3</v>
      </c>
      <c r="L18" s="122">
        <v>23.2</v>
      </c>
    </row>
    <row r="19" spans="1:14" s="109" customFormat="1" ht="25.5" customHeight="1" x14ac:dyDescent="0.15">
      <c r="A19" s="215" t="s">
        <v>29</v>
      </c>
      <c r="B19" s="119" t="s">
        <v>21</v>
      </c>
      <c r="C19" s="117">
        <v>115050</v>
      </c>
      <c r="D19" s="117">
        <v>1322</v>
      </c>
      <c r="E19" s="117">
        <v>12256</v>
      </c>
      <c r="F19" s="117">
        <v>30104</v>
      </c>
      <c r="G19" s="117">
        <v>71368</v>
      </c>
      <c r="H19" s="117">
        <v>840693</v>
      </c>
      <c r="I19" s="117">
        <v>138454</v>
      </c>
      <c r="J19" s="117">
        <v>621712</v>
      </c>
      <c r="K19" s="117">
        <v>80527</v>
      </c>
      <c r="L19" s="117">
        <v>4429</v>
      </c>
      <c r="M19" s="117">
        <v>469</v>
      </c>
      <c r="N19" s="117">
        <v>32747541</v>
      </c>
    </row>
    <row r="20" spans="1:14" s="109" customFormat="1" ht="12.75" customHeight="1" x14ac:dyDescent="0.15">
      <c r="A20" s="215"/>
      <c r="B20" s="119" t="s">
        <v>22</v>
      </c>
      <c r="C20" s="122">
        <v>48.2</v>
      </c>
      <c r="D20" s="122">
        <v>63.4</v>
      </c>
      <c r="E20" s="122">
        <v>34.200000000000003</v>
      </c>
      <c r="F20" s="122">
        <v>32.9</v>
      </c>
      <c r="G20" s="122">
        <v>56.9</v>
      </c>
      <c r="H20" s="122">
        <v>18.600000000000001</v>
      </c>
      <c r="I20" s="122">
        <v>13.1</v>
      </c>
      <c r="J20" s="122">
        <v>20.5</v>
      </c>
      <c r="K20" s="122">
        <v>13</v>
      </c>
      <c r="L20" s="122">
        <v>22.1</v>
      </c>
      <c r="M20" s="121"/>
      <c r="N20" s="121"/>
    </row>
    <row r="21" spans="1:14" s="109" customFormat="1" ht="25.5" customHeight="1" x14ac:dyDescent="0.15">
      <c r="A21" s="215" t="s">
        <v>30</v>
      </c>
      <c r="B21" s="119" t="s">
        <v>21</v>
      </c>
      <c r="C21" s="117">
        <v>85734</v>
      </c>
      <c r="D21" s="117">
        <v>1015</v>
      </c>
      <c r="E21" s="117">
        <v>10548</v>
      </c>
      <c r="F21" s="117">
        <v>19837</v>
      </c>
      <c r="G21" s="117">
        <v>54334</v>
      </c>
      <c r="H21" s="117">
        <v>680453</v>
      </c>
      <c r="I21" s="117">
        <v>109920</v>
      </c>
      <c r="J21" s="117">
        <v>519732</v>
      </c>
      <c r="K21" s="117">
        <v>50801</v>
      </c>
      <c r="L21" s="117">
        <v>3068</v>
      </c>
      <c r="M21" s="117">
        <v>828</v>
      </c>
      <c r="N21" s="117">
        <v>28843794</v>
      </c>
    </row>
    <row r="22" spans="1:14" s="109" customFormat="1" ht="12.75" customHeight="1" x14ac:dyDescent="0.15">
      <c r="A22" s="215"/>
      <c r="B22" s="119" t="s">
        <v>22</v>
      </c>
      <c r="C22" s="122">
        <v>48.1</v>
      </c>
      <c r="D22" s="122">
        <v>63.5</v>
      </c>
      <c r="E22" s="122">
        <v>32</v>
      </c>
      <c r="F22" s="122">
        <v>34.1</v>
      </c>
      <c r="G22" s="122">
        <v>56</v>
      </c>
      <c r="H22" s="122">
        <v>22.2</v>
      </c>
      <c r="I22" s="122">
        <v>14.5</v>
      </c>
      <c r="J22" s="122">
        <v>24.5</v>
      </c>
      <c r="K22" s="122">
        <v>15.4</v>
      </c>
      <c r="L22" s="122">
        <v>23.9</v>
      </c>
      <c r="M22" s="121"/>
      <c r="N22" s="121"/>
    </row>
    <row r="23" spans="1:14" s="109" customFormat="1" ht="25.5" customHeight="1" x14ac:dyDescent="0.15">
      <c r="A23" s="215" t="s">
        <v>31</v>
      </c>
      <c r="B23" s="119" t="s">
        <v>21</v>
      </c>
      <c r="C23" s="117">
        <v>74858</v>
      </c>
      <c r="D23" s="117">
        <v>845</v>
      </c>
      <c r="E23" s="117">
        <v>9291</v>
      </c>
      <c r="F23" s="117">
        <v>14031</v>
      </c>
      <c r="G23" s="117">
        <v>50691</v>
      </c>
      <c r="H23" s="117">
        <v>636078</v>
      </c>
      <c r="I23" s="117">
        <v>104476</v>
      </c>
      <c r="J23" s="117">
        <v>489861</v>
      </c>
      <c r="K23" s="117">
        <v>41741</v>
      </c>
      <c r="L23" s="117">
        <v>2776</v>
      </c>
      <c r="M23" s="117">
        <v>1715</v>
      </c>
      <c r="N23" s="117">
        <v>27384738</v>
      </c>
    </row>
    <row r="24" spans="1:14" s="109" customFormat="1" ht="12.75" customHeight="1" x14ac:dyDescent="0.15">
      <c r="A24" s="215"/>
      <c r="B24" s="119" t="s">
        <v>22</v>
      </c>
      <c r="C24" s="122">
        <v>51.9</v>
      </c>
      <c r="D24" s="122">
        <v>63.3</v>
      </c>
      <c r="E24" s="122">
        <v>33.9</v>
      </c>
      <c r="F24" s="122">
        <v>36.4</v>
      </c>
      <c r="G24" s="122">
        <v>59.2</v>
      </c>
      <c r="H24" s="122">
        <v>24.7</v>
      </c>
      <c r="I24" s="122">
        <v>16.399999999999999</v>
      </c>
      <c r="J24" s="122">
        <v>27</v>
      </c>
      <c r="K24" s="122">
        <v>18.8</v>
      </c>
      <c r="L24" s="122">
        <v>26.4</v>
      </c>
      <c r="M24" s="121"/>
      <c r="N24" s="121"/>
    </row>
    <row r="25" spans="1:14" s="109" customFormat="1" ht="25.5" customHeight="1" x14ac:dyDescent="0.15">
      <c r="A25" s="215" t="s">
        <v>32</v>
      </c>
      <c r="B25" s="119" t="s">
        <v>21</v>
      </c>
      <c r="C25" s="117">
        <v>70643</v>
      </c>
      <c r="D25" s="117">
        <v>756</v>
      </c>
      <c r="E25" s="117">
        <v>9082</v>
      </c>
      <c r="F25" s="117">
        <v>8744</v>
      </c>
      <c r="G25" s="117">
        <v>52061</v>
      </c>
      <c r="H25" s="117">
        <v>541760</v>
      </c>
      <c r="I25" s="117">
        <v>89567</v>
      </c>
      <c r="J25" s="117">
        <v>420218</v>
      </c>
      <c r="K25" s="117">
        <v>31975</v>
      </c>
      <c r="L25" s="117">
        <v>3528</v>
      </c>
      <c r="M25" s="117">
        <v>7662</v>
      </c>
      <c r="N25" s="117">
        <v>22274099</v>
      </c>
    </row>
    <row r="26" spans="1:14" s="109" customFormat="1" ht="12.75" customHeight="1" x14ac:dyDescent="0.15">
      <c r="A26" s="215"/>
      <c r="B26" s="119" t="s">
        <v>22</v>
      </c>
      <c r="C26" s="122">
        <v>54.2</v>
      </c>
      <c r="D26" s="122">
        <v>58.3</v>
      </c>
      <c r="E26" s="122">
        <v>31.3</v>
      </c>
      <c r="F26" s="122">
        <v>37.700000000000003</v>
      </c>
      <c r="G26" s="122">
        <v>61</v>
      </c>
      <c r="H26" s="122">
        <v>24.5</v>
      </c>
      <c r="I26" s="122">
        <v>17.899999999999999</v>
      </c>
      <c r="J26" s="122">
        <v>25.9</v>
      </c>
      <c r="K26" s="122">
        <v>24.2</v>
      </c>
      <c r="L26" s="122">
        <v>28.4</v>
      </c>
      <c r="M26" s="121"/>
      <c r="N26" s="121"/>
    </row>
    <row r="27" spans="1:14" s="109" customFormat="1" ht="25.5" customHeight="1" x14ac:dyDescent="0.15">
      <c r="A27" s="215" t="s">
        <v>33</v>
      </c>
      <c r="B27" s="119" t="s">
        <v>21</v>
      </c>
      <c r="C27" s="117">
        <v>186998</v>
      </c>
      <c r="D27" s="117">
        <v>2556</v>
      </c>
      <c r="E27" s="117">
        <v>22162</v>
      </c>
      <c r="F27" s="117">
        <v>32995</v>
      </c>
      <c r="G27" s="117">
        <v>129285</v>
      </c>
      <c r="H27" s="117">
        <v>1149484</v>
      </c>
      <c r="I27" s="117">
        <v>243886</v>
      </c>
      <c r="J27" s="117">
        <v>792143</v>
      </c>
      <c r="K27" s="117">
        <v>113455</v>
      </c>
      <c r="L27" s="117">
        <v>6989</v>
      </c>
      <c r="M27" s="117">
        <v>1857</v>
      </c>
      <c r="N27" s="117">
        <v>71893861</v>
      </c>
    </row>
    <row r="28" spans="1:14" s="120" customFormat="1" ht="12.75" customHeight="1" x14ac:dyDescent="0.15">
      <c r="A28" s="215"/>
      <c r="B28" s="119" t="s">
        <v>22</v>
      </c>
      <c r="C28" s="122">
        <v>52.5</v>
      </c>
      <c r="D28" s="122">
        <v>64.7</v>
      </c>
      <c r="E28" s="122">
        <v>39.6</v>
      </c>
      <c r="F28" s="122">
        <v>33.299999999999997</v>
      </c>
      <c r="G28" s="122">
        <v>59.4</v>
      </c>
      <c r="H28" s="122">
        <v>17.899999999999999</v>
      </c>
      <c r="I28" s="122">
        <v>15.3</v>
      </c>
      <c r="J28" s="122">
        <v>18.7</v>
      </c>
      <c r="K28" s="122">
        <v>17.399999999999999</v>
      </c>
      <c r="L28" s="122">
        <v>23.8</v>
      </c>
      <c r="M28" s="121"/>
      <c r="N28" s="121"/>
    </row>
    <row r="29" spans="1:14" s="109" customFormat="1" ht="25.5" customHeight="1" x14ac:dyDescent="0.15">
      <c r="A29" s="215" t="s">
        <v>34</v>
      </c>
      <c r="B29" s="119" t="s">
        <v>21</v>
      </c>
      <c r="C29" s="117">
        <v>48010</v>
      </c>
      <c r="D29" s="117">
        <v>813</v>
      </c>
      <c r="E29" s="117">
        <v>8593</v>
      </c>
      <c r="F29" s="117">
        <v>2642</v>
      </c>
      <c r="G29" s="117">
        <v>35962</v>
      </c>
      <c r="H29" s="117">
        <v>278181</v>
      </c>
      <c r="I29" s="117">
        <v>86084</v>
      </c>
      <c r="J29" s="117">
        <v>167037</v>
      </c>
      <c r="K29" s="117">
        <v>25060</v>
      </c>
      <c r="L29" s="117">
        <v>2322</v>
      </c>
      <c r="M29" s="117">
        <v>2150</v>
      </c>
      <c r="N29" s="117">
        <v>23579289</v>
      </c>
    </row>
    <row r="30" spans="1:14" s="109" customFormat="1" ht="13.75" customHeight="1" x14ac:dyDescent="0.15">
      <c r="A30" s="216"/>
      <c r="B30" s="119" t="s">
        <v>22</v>
      </c>
      <c r="C30" s="115">
        <v>56.6</v>
      </c>
      <c r="D30" s="115">
        <v>71.2</v>
      </c>
      <c r="E30" s="115">
        <v>36.700000000000003</v>
      </c>
      <c r="F30" s="115">
        <v>42.8</v>
      </c>
      <c r="G30" s="115">
        <v>62.1</v>
      </c>
      <c r="H30" s="115">
        <v>19.399999999999999</v>
      </c>
      <c r="I30" s="115">
        <v>17</v>
      </c>
      <c r="J30" s="115">
        <v>19.8</v>
      </c>
      <c r="K30" s="115">
        <v>25.6</v>
      </c>
      <c r="L30" s="115">
        <v>27.5</v>
      </c>
      <c r="M30" s="114"/>
      <c r="N30" s="114"/>
    </row>
    <row r="31" spans="1:14" s="109" customFormat="1" ht="25.5" customHeight="1" x14ac:dyDescent="0.15">
      <c r="A31" s="217" t="s">
        <v>35</v>
      </c>
      <c r="B31" s="118" t="s">
        <v>21</v>
      </c>
      <c r="C31" s="117">
        <v>324524</v>
      </c>
      <c r="D31" s="117">
        <v>4036</v>
      </c>
      <c r="E31" s="117">
        <v>39641</v>
      </c>
      <c r="F31" s="117">
        <v>62504</v>
      </c>
      <c r="G31" s="117">
        <v>218343</v>
      </c>
      <c r="H31" s="117">
        <v>2353692</v>
      </c>
      <c r="I31" s="117">
        <v>424177</v>
      </c>
      <c r="J31" s="117">
        <v>1729649</v>
      </c>
      <c r="K31" s="117">
        <v>199866</v>
      </c>
      <c r="L31" s="117">
        <v>12613</v>
      </c>
      <c r="M31" s="117">
        <v>8189</v>
      </c>
      <c r="N31" s="117">
        <v>128800806</v>
      </c>
    </row>
    <row r="32" spans="1:14" s="109" customFormat="1" ht="12.75" customHeight="1" x14ac:dyDescent="0.15">
      <c r="A32" s="218"/>
      <c r="B32" s="116" t="s">
        <v>22</v>
      </c>
      <c r="C32" s="115">
        <v>52.1</v>
      </c>
      <c r="D32" s="115">
        <v>63.9</v>
      </c>
      <c r="E32" s="115">
        <v>37.1</v>
      </c>
      <c r="F32" s="115">
        <v>34.5</v>
      </c>
      <c r="G32" s="115">
        <v>59.6</v>
      </c>
      <c r="H32" s="115">
        <v>20.399999999999999</v>
      </c>
      <c r="I32" s="115">
        <v>15.5</v>
      </c>
      <c r="J32" s="115">
        <v>21.9</v>
      </c>
      <c r="K32" s="115">
        <v>17.100000000000001</v>
      </c>
      <c r="L32" s="115">
        <v>24.6</v>
      </c>
      <c r="M32" s="114"/>
      <c r="N32" s="114"/>
    </row>
    <row r="33" spans="1:18" s="111" customFormat="1" ht="15.75" customHeight="1" x14ac:dyDescent="0.15">
      <c r="A33" s="142" t="s">
        <v>36</v>
      </c>
      <c r="B33" s="141"/>
      <c r="C33" s="140"/>
      <c r="D33" s="140"/>
      <c r="E33" s="140"/>
      <c r="F33" s="140"/>
      <c r="G33" s="140"/>
      <c r="H33" s="140"/>
      <c r="I33" s="140"/>
      <c r="J33" s="140"/>
      <c r="K33" s="140"/>
      <c r="L33" s="140"/>
      <c r="M33" s="139"/>
      <c r="N33" s="139"/>
    </row>
    <row r="34" spans="1:18" s="111" customFormat="1" ht="15.75" customHeight="1" x14ac:dyDescent="0.15">
      <c r="A34" s="219" t="s">
        <v>37</v>
      </c>
      <c r="B34" s="219"/>
      <c r="C34" s="220"/>
      <c r="D34" s="220"/>
      <c r="E34" s="220"/>
      <c r="F34" s="220"/>
      <c r="G34" s="220"/>
      <c r="H34" s="220"/>
      <c r="I34" s="220"/>
      <c r="J34" s="220"/>
      <c r="K34" s="220"/>
      <c r="L34" s="220"/>
      <c r="M34" s="220"/>
      <c r="N34" s="220"/>
    </row>
    <row r="35" spans="1:18" s="111" customFormat="1" ht="26.5" customHeight="1" x14ac:dyDescent="0.15">
      <c r="A35" s="221" t="s">
        <v>38</v>
      </c>
      <c r="B35" s="221"/>
      <c r="C35" s="222"/>
      <c r="D35" s="222"/>
      <c r="E35" s="222"/>
      <c r="F35" s="222"/>
      <c r="G35" s="222"/>
      <c r="H35" s="222"/>
      <c r="I35" s="222"/>
      <c r="J35" s="222"/>
      <c r="K35" s="222"/>
      <c r="L35" s="222"/>
      <c r="M35" s="222"/>
      <c r="N35" s="222"/>
      <c r="O35" s="112"/>
      <c r="P35" s="112"/>
      <c r="Q35" s="112"/>
      <c r="R35" s="112"/>
    </row>
    <row r="36" spans="1:18" s="110" customFormat="1" x14ac:dyDescent="0.15">
      <c r="M36" s="109"/>
      <c r="N36" s="109"/>
    </row>
    <row r="37" spans="1:18" s="110" customFormat="1" x14ac:dyDescent="0.15">
      <c r="C37" s="110" t="s">
        <v>11</v>
      </c>
      <c r="M37" s="109"/>
      <c r="N37" s="109"/>
    </row>
    <row r="38" spans="1:18" s="110" customFormat="1" x14ac:dyDescent="0.15">
      <c r="A38" s="138"/>
      <c r="C38" s="110" t="s">
        <v>11</v>
      </c>
      <c r="M38" s="109"/>
      <c r="N38" s="109"/>
    </row>
  </sheetData>
  <mergeCells count="16">
    <mergeCell ref="A13:A14"/>
    <mergeCell ref="A15:A16"/>
    <mergeCell ref="A17:A18"/>
    <mergeCell ref="A19:A20"/>
    <mergeCell ref="A5:A6"/>
    <mergeCell ref="A7:A8"/>
    <mergeCell ref="A9:A10"/>
    <mergeCell ref="A11:A12"/>
    <mergeCell ref="A29:A30"/>
    <mergeCell ref="A31:A32"/>
    <mergeCell ref="A34:N34"/>
    <mergeCell ref="A35:N35"/>
    <mergeCell ref="A21:A22"/>
    <mergeCell ref="A23:A24"/>
    <mergeCell ref="A25:A26"/>
    <mergeCell ref="A27:A28"/>
  </mergeCells>
  <pageMargins left="0" right="0" top="0.25" bottom="0.25" header="0.05" footer="0.05"/>
  <pageSetup paperSize="5" scale="80"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1E18-94CC-5549-821A-7CE170960501}">
  <dimension ref="A1:S38"/>
  <sheetViews>
    <sheetView workbookViewId="0">
      <selection activeCell="G31" sqref="G31:G32"/>
    </sheetView>
  </sheetViews>
  <sheetFormatPr baseColWidth="10" defaultRowHeight="13" x14ac:dyDescent="0.15"/>
  <cols>
    <col min="1" max="1" width="33" style="108" customWidth="1"/>
    <col min="2" max="2" width="23.6640625" style="108" customWidth="1"/>
    <col min="3" max="3" width="10.1640625" style="108" customWidth="1"/>
    <col min="4" max="5" width="11.1640625" style="108" customWidth="1"/>
    <col min="6" max="6" width="12.1640625" style="108" bestFit="1" customWidth="1"/>
    <col min="7" max="8" width="10.33203125" style="108" customWidth="1"/>
    <col min="9" max="9" width="9.6640625" style="108" customWidth="1"/>
    <col min="10" max="12" width="9.33203125" style="108" customWidth="1"/>
    <col min="13" max="13" width="8.6640625" style="109" customWidth="1"/>
    <col min="14" max="14" width="12.83203125" style="109" customWidth="1"/>
    <col min="15" max="16" width="8.83203125" style="108" customWidth="1"/>
    <col min="17" max="17" width="10.83203125" style="108" bestFit="1" customWidth="1"/>
    <col min="18" max="256" width="8.83203125" style="108" customWidth="1"/>
    <col min="257" max="16384" width="10.83203125" style="108"/>
  </cols>
  <sheetData>
    <row r="1" spans="1:19" ht="18.75" customHeight="1" x14ac:dyDescent="0.2">
      <c r="A1" s="137" t="s">
        <v>9</v>
      </c>
      <c r="B1" s="137"/>
      <c r="C1" s="136"/>
      <c r="D1" s="136"/>
      <c r="E1" s="136"/>
      <c r="F1" s="136"/>
      <c r="G1" s="136"/>
      <c r="H1" s="136"/>
      <c r="I1" s="136"/>
      <c r="J1" s="136"/>
      <c r="K1" s="136"/>
      <c r="L1" s="136"/>
    </row>
    <row r="2" spans="1:19" ht="21.75" customHeight="1" x14ac:dyDescent="0.2">
      <c r="A2" s="135" t="s">
        <v>10</v>
      </c>
      <c r="B2" s="135"/>
      <c r="C2" s="109"/>
      <c r="D2" s="109"/>
      <c r="E2" s="109"/>
      <c r="F2" s="109"/>
      <c r="G2" s="109"/>
      <c r="H2" s="109" t="s">
        <v>11</v>
      </c>
      <c r="I2" s="109"/>
      <c r="J2" s="109"/>
      <c r="K2" s="109"/>
      <c r="L2" s="109"/>
      <c r="M2" s="134"/>
      <c r="N2" s="134"/>
    </row>
    <row r="3" spans="1:19" ht="18" x14ac:dyDescent="0.2">
      <c r="A3" s="133" t="s">
        <v>129</v>
      </c>
      <c r="B3" s="133"/>
      <c r="C3" s="109"/>
      <c r="D3" s="109"/>
      <c r="E3" s="109"/>
      <c r="F3" s="109"/>
      <c r="G3" s="109"/>
      <c r="H3" s="109"/>
      <c r="I3" s="109"/>
      <c r="J3" s="109"/>
      <c r="K3" s="109"/>
      <c r="L3" s="109"/>
      <c r="M3" s="133"/>
      <c r="N3" s="133"/>
    </row>
    <row r="4" spans="1:19" ht="42.75" customHeight="1" x14ac:dyDescent="0.15">
      <c r="A4" s="132" t="s">
        <v>13</v>
      </c>
      <c r="B4" s="132"/>
      <c r="C4" s="131" t="s">
        <v>0</v>
      </c>
      <c r="D4" s="130" t="s">
        <v>1</v>
      </c>
      <c r="E4" s="130" t="s">
        <v>2</v>
      </c>
      <c r="F4" s="129" t="s">
        <v>4</v>
      </c>
      <c r="G4" s="130" t="s">
        <v>5</v>
      </c>
      <c r="H4" s="131" t="s">
        <v>6</v>
      </c>
      <c r="I4" s="129" t="s">
        <v>14</v>
      </c>
      <c r="J4" s="130" t="s">
        <v>15</v>
      </c>
      <c r="K4" s="130" t="s">
        <v>16</v>
      </c>
      <c r="L4" s="129" t="s">
        <v>17</v>
      </c>
      <c r="M4" s="128" t="s">
        <v>18</v>
      </c>
      <c r="N4" s="128" t="s">
        <v>128</v>
      </c>
      <c r="P4" s="143"/>
      <c r="Q4" s="143"/>
    </row>
    <row r="5" spans="1:19" s="124" customFormat="1" ht="25.5" customHeight="1" x14ac:dyDescent="0.15">
      <c r="A5" s="225" t="s">
        <v>20</v>
      </c>
      <c r="B5" s="126" t="s">
        <v>21</v>
      </c>
      <c r="C5" s="127">
        <v>1147991</v>
      </c>
      <c r="D5" s="127">
        <v>14786</v>
      </c>
      <c r="E5" s="127">
        <v>127258</v>
      </c>
      <c r="F5" s="127">
        <v>260709</v>
      </c>
      <c r="G5" s="127">
        <v>745238</v>
      </c>
      <c r="H5" s="127">
        <v>6677611</v>
      </c>
      <c r="I5" s="127">
        <v>1128351</v>
      </c>
      <c r="J5" s="127">
        <v>4812405</v>
      </c>
      <c r="K5" s="127">
        <v>701248</v>
      </c>
      <c r="L5" s="127">
        <v>35607</v>
      </c>
      <c r="M5" s="127">
        <v>15325</v>
      </c>
      <c r="N5" s="127">
        <v>302194936</v>
      </c>
      <c r="P5" s="127"/>
      <c r="Q5" s="127"/>
    </row>
    <row r="6" spans="1:19" s="124" customFormat="1" ht="12.75" customHeight="1" x14ac:dyDescent="0.15">
      <c r="A6" s="226"/>
      <c r="B6" s="126" t="s">
        <v>22</v>
      </c>
      <c r="C6" s="125">
        <v>45.5</v>
      </c>
      <c r="D6" s="125">
        <v>62.3</v>
      </c>
      <c r="E6" s="125">
        <v>33.4</v>
      </c>
      <c r="F6" s="125">
        <v>30.4</v>
      </c>
      <c r="G6" s="125">
        <v>52.5</v>
      </c>
      <c r="H6" s="125">
        <v>17.600000000000001</v>
      </c>
      <c r="I6" s="125">
        <v>13.9</v>
      </c>
      <c r="J6" s="125">
        <v>18.899999999999999</v>
      </c>
      <c r="K6" s="125">
        <v>13.8</v>
      </c>
      <c r="L6" s="125">
        <v>22.4</v>
      </c>
      <c r="P6" s="127"/>
      <c r="S6" s="127"/>
    </row>
    <row r="7" spans="1:19" s="124" customFormat="1" ht="25.5" customHeight="1" x14ac:dyDescent="0.15">
      <c r="A7" s="227" t="s">
        <v>23</v>
      </c>
      <c r="B7" s="126" t="s">
        <v>21</v>
      </c>
      <c r="C7" s="127">
        <v>915256</v>
      </c>
      <c r="D7" s="127">
        <v>11463</v>
      </c>
      <c r="E7" s="127">
        <v>94822</v>
      </c>
      <c r="F7" s="127">
        <v>228461</v>
      </c>
      <c r="G7" s="127">
        <v>580510</v>
      </c>
      <c r="H7" s="127">
        <v>5333263</v>
      </c>
      <c r="I7" s="127">
        <v>839903</v>
      </c>
      <c r="J7" s="127">
        <v>3901143</v>
      </c>
      <c r="K7" s="127">
        <v>564974</v>
      </c>
      <c r="L7" s="127">
        <v>27243</v>
      </c>
      <c r="M7" s="127">
        <v>10971</v>
      </c>
      <c r="N7" s="127">
        <v>204451288</v>
      </c>
      <c r="P7" s="127"/>
      <c r="Q7" s="127"/>
    </row>
    <row r="8" spans="1:19" s="124" customFormat="1" ht="12.75" customHeight="1" x14ac:dyDescent="0.15">
      <c r="A8" s="216"/>
      <c r="B8" s="126" t="s">
        <v>22</v>
      </c>
      <c r="C8" s="125">
        <v>43.5</v>
      </c>
      <c r="D8" s="125">
        <v>61</v>
      </c>
      <c r="E8" s="125">
        <v>31.5</v>
      </c>
      <c r="F8" s="125">
        <v>29.7</v>
      </c>
      <c r="G8" s="125">
        <v>50.6</v>
      </c>
      <c r="H8" s="125">
        <v>17.3</v>
      </c>
      <c r="I8" s="125">
        <v>13.1</v>
      </c>
      <c r="J8" s="125">
        <v>18.8</v>
      </c>
      <c r="K8" s="125">
        <v>12.6</v>
      </c>
      <c r="L8" s="125">
        <v>21.3</v>
      </c>
      <c r="M8" s="123"/>
      <c r="N8" s="123"/>
    </row>
    <row r="9" spans="1:19" s="109" customFormat="1" ht="25.5" customHeight="1" x14ac:dyDescent="0.15">
      <c r="A9" s="215" t="s">
        <v>24</v>
      </c>
      <c r="B9" s="119" t="s">
        <v>21</v>
      </c>
      <c r="C9" s="117">
        <v>435004</v>
      </c>
      <c r="D9" s="117">
        <v>5756</v>
      </c>
      <c r="E9" s="117">
        <v>36404</v>
      </c>
      <c r="F9" s="117">
        <v>127354</v>
      </c>
      <c r="G9" s="117">
        <v>265490</v>
      </c>
      <c r="H9" s="117">
        <v>1920538</v>
      </c>
      <c r="I9" s="117">
        <v>311203</v>
      </c>
      <c r="J9" s="117">
        <v>1342646</v>
      </c>
      <c r="K9" s="117">
        <v>256079</v>
      </c>
      <c r="L9" s="117">
        <v>10610</v>
      </c>
      <c r="M9" s="117">
        <v>84</v>
      </c>
      <c r="N9" s="117">
        <v>60183883</v>
      </c>
      <c r="P9" s="127"/>
      <c r="Q9" s="127"/>
    </row>
    <row r="10" spans="1:19" s="109" customFormat="1" ht="12.75" customHeight="1" x14ac:dyDescent="0.15">
      <c r="A10" s="215"/>
      <c r="B10" s="119" t="s">
        <v>22</v>
      </c>
      <c r="C10" s="122">
        <v>38.1</v>
      </c>
      <c r="D10" s="122">
        <v>57.7</v>
      </c>
      <c r="E10" s="122">
        <v>29.8</v>
      </c>
      <c r="F10" s="122">
        <v>26.9</v>
      </c>
      <c r="G10" s="122">
        <v>44.3</v>
      </c>
      <c r="H10" s="122">
        <v>11.6</v>
      </c>
      <c r="I10" s="122">
        <v>10.3</v>
      </c>
      <c r="J10" s="122">
        <v>12.3</v>
      </c>
      <c r="K10" s="122">
        <v>9.5</v>
      </c>
      <c r="L10" s="122">
        <v>15.8</v>
      </c>
      <c r="M10" s="123"/>
      <c r="N10" s="123"/>
      <c r="P10" s="124"/>
      <c r="Q10" s="124"/>
    </row>
    <row r="11" spans="1:19" s="109" customFormat="1" ht="25.5" customHeight="1" x14ac:dyDescent="0.15">
      <c r="A11" s="223" t="s">
        <v>25</v>
      </c>
      <c r="B11" s="119" t="s">
        <v>21</v>
      </c>
      <c r="C11" s="117">
        <v>166653</v>
      </c>
      <c r="D11" s="117">
        <v>1757</v>
      </c>
      <c r="E11" s="117">
        <v>13788</v>
      </c>
      <c r="F11" s="117">
        <v>51900</v>
      </c>
      <c r="G11" s="117">
        <v>99208</v>
      </c>
      <c r="H11" s="117">
        <v>638914</v>
      </c>
      <c r="I11" s="117">
        <v>98560</v>
      </c>
      <c r="J11" s="117">
        <v>452376</v>
      </c>
      <c r="K11" s="117">
        <v>84878</v>
      </c>
      <c r="L11" s="117">
        <v>3100</v>
      </c>
      <c r="M11" s="117">
        <v>10</v>
      </c>
      <c r="N11" s="117">
        <v>25167857</v>
      </c>
    </row>
    <row r="12" spans="1:19" s="109" customFormat="1" ht="12.75" customHeight="1" x14ac:dyDescent="0.15">
      <c r="A12" s="223"/>
      <c r="B12" s="119" t="s">
        <v>22</v>
      </c>
      <c r="C12" s="122">
        <v>42.4</v>
      </c>
      <c r="D12" s="122">
        <v>62.4</v>
      </c>
      <c r="E12" s="122">
        <v>29.9</v>
      </c>
      <c r="F12" s="122">
        <v>30.6</v>
      </c>
      <c r="G12" s="122">
        <v>49.9</v>
      </c>
      <c r="H12" s="122">
        <v>11.7</v>
      </c>
      <c r="I12" s="122">
        <v>10.5</v>
      </c>
      <c r="J12" s="122">
        <v>12.5</v>
      </c>
      <c r="K12" s="122">
        <v>9.1</v>
      </c>
      <c r="L12" s="122">
        <v>12.5</v>
      </c>
      <c r="M12" s="123"/>
      <c r="N12" s="123"/>
    </row>
    <row r="13" spans="1:19" s="109" customFormat="1" ht="25.5" customHeight="1" x14ac:dyDescent="0.15">
      <c r="A13" s="223" t="s">
        <v>26</v>
      </c>
      <c r="B13" s="119" t="s">
        <v>21</v>
      </c>
      <c r="C13" s="117">
        <v>153670</v>
      </c>
      <c r="D13" s="117">
        <v>2227</v>
      </c>
      <c r="E13" s="117">
        <v>11565</v>
      </c>
      <c r="F13" s="117">
        <v>44288</v>
      </c>
      <c r="G13" s="117">
        <v>95590</v>
      </c>
      <c r="H13" s="117">
        <v>727582</v>
      </c>
      <c r="I13" s="117">
        <v>120868</v>
      </c>
      <c r="J13" s="117">
        <v>507805</v>
      </c>
      <c r="K13" s="117">
        <v>94884</v>
      </c>
      <c r="L13" s="117">
        <v>4025</v>
      </c>
      <c r="M13" s="117">
        <v>26</v>
      </c>
      <c r="N13" s="117">
        <v>18736687</v>
      </c>
    </row>
    <row r="14" spans="1:19" s="109" customFormat="1" ht="12.75" customHeight="1" x14ac:dyDescent="0.15">
      <c r="A14" s="223"/>
      <c r="B14" s="119" t="s">
        <v>22</v>
      </c>
      <c r="C14" s="122">
        <v>34.9</v>
      </c>
      <c r="D14" s="122">
        <v>55.7</v>
      </c>
      <c r="E14" s="122">
        <v>30.4</v>
      </c>
      <c r="F14" s="122">
        <v>23.1</v>
      </c>
      <c r="G14" s="122">
        <v>40.4</v>
      </c>
      <c r="H14" s="122">
        <v>10.1</v>
      </c>
      <c r="I14" s="122">
        <v>9.6</v>
      </c>
      <c r="J14" s="122">
        <v>10.4</v>
      </c>
      <c r="K14" s="122">
        <v>9.1</v>
      </c>
      <c r="L14" s="122">
        <v>16.5</v>
      </c>
      <c r="M14" s="123"/>
      <c r="N14" s="123"/>
    </row>
    <row r="15" spans="1:19" s="109" customFormat="1" ht="25.5" customHeight="1" x14ac:dyDescent="0.15">
      <c r="A15" s="223" t="s">
        <v>27</v>
      </c>
      <c r="B15" s="119" t="s">
        <v>21</v>
      </c>
      <c r="C15" s="117">
        <v>114681</v>
      </c>
      <c r="D15" s="117">
        <v>1772</v>
      </c>
      <c r="E15" s="117">
        <v>11051</v>
      </c>
      <c r="F15" s="117">
        <v>31166</v>
      </c>
      <c r="G15" s="117">
        <v>70692</v>
      </c>
      <c r="H15" s="117">
        <v>554042</v>
      </c>
      <c r="I15" s="117">
        <v>91775</v>
      </c>
      <c r="J15" s="117">
        <v>382465</v>
      </c>
      <c r="K15" s="117">
        <v>76317</v>
      </c>
      <c r="L15" s="117">
        <v>3485</v>
      </c>
      <c r="M15" s="117">
        <v>48</v>
      </c>
      <c r="N15" s="117">
        <v>16279339</v>
      </c>
    </row>
    <row r="16" spans="1:19" s="109" customFormat="1" ht="12.75" customHeight="1" x14ac:dyDescent="0.15">
      <c r="A16" s="224"/>
      <c r="B16" s="119" t="s">
        <v>22</v>
      </c>
      <c r="C16" s="122">
        <v>36.4</v>
      </c>
      <c r="D16" s="122">
        <v>55.5</v>
      </c>
      <c r="E16" s="122">
        <v>29.2</v>
      </c>
      <c r="F16" s="122">
        <v>26.2</v>
      </c>
      <c r="G16" s="122">
        <v>41.5</v>
      </c>
      <c r="H16" s="122">
        <v>13.4</v>
      </c>
      <c r="I16" s="122">
        <v>11</v>
      </c>
      <c r="J16" s="122">
        <v>14.5</v>
      </c>
      <c r="K16" s="122">
        <v>10.4</v>
      </c>
      <c r="L16" s="122">
        <v>18</v>
      </c>
      <c r="M16" s="123"/>
      <c r="N16" s="123"/>
    </row>
    <row r="17" spans="1:17" s="109" customFormat="1" ht="25.5" customHeight="1" x14ac:dyDescent="0.15">
      <c r="A17" s="215" t="s">
        <v>28</v>
      </c>
      <c r="B17" s="119" t="s">
        <v>21</v>
      </c>
      <c r="C17" s="117">
        <v>149163</v>
      </c>
      <c r="D17" s="117">
        <v>2029</v>
      </c>
      <c r="E17" s="117">
        <v>15833</v>
      </c>
      <c r="F17" s="117">
        <v>38327</v>
      </c>
      <c r="G17" s="117">
        <v>92974</v>
      </c>
      <c r="H17" s="117">
        <v>942037</v>
      </c>
      <c r="I17" s="117">
        <v>149522</v>
      </c>
      <c r="J17" s="117">
        <v>675531</v>
      </c>
      <c r="K17" s="117">
        <v>112518</v>
      </c>
      <c r="L17" s="117">
        <v>4466</v>
      </c>
      <c r="M17" s="117">
        <v>219</v>
      </c>
      <c r="N17" s="117">
        <v>32568127</v>
      </c>
    </row>
    <row r="18" spans="1:17" s="109" customFormat="1" ht="12.75" customHeight="1" x14ac:dyDescent="0.15">
      <c r="A18" s="215"/>
      <c r="B18" s="119" t="s">
        <v>22</v>
      </c>
      <c r="C18" s="122">
        <v>43.1</v>
      </c>
      <c r="D18" s="122">
        <v>64.599999999999994</v>
      </c>
      <c r="E18" s="122">
        <v>31.9</v>
      </c>
      <c r="F18" s="122">
        <v>29.8</v>
      </c>
      <c r="G18" s="122">
        <v>50.1</v>
      </c>
      <c r="H18" s="122">
        <v>15.4</v>
      </c>
      <c r="I18" s="122">
        <v>12.3</v>
      </c>
      <c r="J18" s="122">
        <v>16.600000000000001</v>
      </c>
      <c r="K18" s="122">
        <v>12.2</v>
      </c>
      <c r="L18" s="122">
        <v>22</v>
      </c>
    </row>
    <row r="19" spans="1:17" s="109" customFormat="1" ht="25.5" customHeight="1" x14ac:dyDescent="0.15">
      <c r="A19" s="215" t="s">
        <v>29</v>
      </c>
      <c r="B19" s="119" t="s">
        <v>21</v>
      </c>
      <c r="C19" s="117">
        <v>112621</v>
      </c>
      <c r="D19" s="117">
        <v>1226</v>
      </c>
      <c r="E19" s="117">
        <v>13088</v>
      </c>
      <c r="F19" s="117">
        <v>26767</v>
      </c>
      <c r="G19" s="117">
        <v>71540</v>
      </c>
      <c r="H19" s="117">
        <v>781305</v>
      </c>
      <c r="I19" s="117">
        <v>121205</v>
      </c>
      <c r="J19" s="117">
        <v>579839</v>
      </c>
      <c r="K19" s="117">
        <v>76291</v>
      </c>
      <c r="L19" s="117">
        <v>3970</v>
      </c>
      <c r="M19" s="117">
        <v>477</v>
      </c>
      <c r="N19" s="117">
        <v>33353799</v>
      </c>
    </row>
    <row r="20" spans="1:17" s="109" customFormat="1" ht="12.75" customHeight="1" x14ac:dyDescent="0.15">
      <c r="A20" s="215"/>
      <c r="B20" s="119" t="s">
        <v>22</v>
      </c>
      <c r="C20" s="122">
        <v>48.8</v>
      </c>
      <c r="D20" s="122">
        <v>61.7</v>
      </c>
      <c r="E20" s="122">
        <v>33.6</v>
      </c>
      <c r="F20" s="122">
        <v>33.9</v>
      </c>
      <c r="G20" s="122">
        <v>56.9</v>
      </c>
      <c r="H20" s="122">
        <v>18.899999999999999</v>
      </c>
      <c r="I20" s="122">
        <v>13.8</v>
      </c>
      <c r="J20" s="122">
        <v>20.7</v>
      </c>
      <c r="K20" s="122">
        <v>13.5</v>
      </c>
      <c r="L20" s="122">
        <v>24.2</v>
      </c>
      <c r="M20" s="121"/>
      <c r="N20" s="121"/>
    </row>
    <row r="21" spans="1:17" s="109" customFormat="1" ht="25.5" customHeight="1" x14ac:dyDescent="0.15">
      <c r="A21" s="215" t="s">
        <v>30</v>
      </c>
      <c r="B21" s="119" t="s">
        <v>21</v>
      </c>
      <c r="C21" s="117">
        <v>78265</v>
      </c>
      <c r="D21" s="117">
        <v>936</v>
      </c>
      <c r="E21" s="117">
        <v>10813</v>
      </c>
      <c r="F21" s="117">
        <v>16468</v>
      </c>
      <c r="G21" s="117">
        <v>50048</v>
      </c>
      <c r="H21" s="117">
        <v>619983</v>
      </c>
      <c r="I21" s="117">
        <v>92753</v>
      </c>
      <c r="J21" s="117">
        <v>476017</v>
      </c>
      <c r="K21" s="117">
        <v>48546</v>
      </c>
      <c r="L21" s="117">
        <v>2667</v>
      </c>
      <c r="M21" s="117">
        <v>833</v>
      </c>
      <c r="N21" s="117">
        <v>28920904</v>
      </c>
    </row>
    <row r="22" spans="1:17" s="109" customFormat="1" ht="12.75" customHeight="1" x14ac:dyDescent="0.15">
      <c r="A22" s="215"/>
      <c r="B22" s="119" t="s">
        <v>22</v>
      </c>
      <c r="C22" s="122">
        <v>49.5</v>
      </c>
      <c r="D22" s="122">
        <v>66.7</v>
      </c>
      <c r="E22" s="122">
        <v>31.7</v>
      </c>
      <c r="F22" s="122">
        <v>34.700000000000003</v>
      </c>
      <c r="G22" s="122">
        <v>57.9</v>
      </c>
      <c r="H22" s="122">
        <v>22.8</v>
      </c>
      <c r="I22" s="122">
        <v>15.1</v>
      </c>
      <c r="J22" s="122">
        <v>25</v>
      </c>
      <c r="K22" s="122">
        <v>15.6</v>
      </c>
      <c r="L22" s="122">
        <v>26.2</v>
      </c>
      <c r="M22" s="121"/>
      <c r="N22" s="121"/>
    </row>
    <row r="23" spans="1:17" s="109" customFormat="1" ht="25.5" customHeight="1" x14ac:dyDescent="0.15">
      <c r="A23" s="215" t="s">
        <v>31</v>
      </c>
      <c r="B23" s="119" t="s">
        <v>21</v>
      </c>
      <c r="C23" s="117">
        <v>71933</v>
      </c>
      <c r="D23" s="117">
        <v>827</v>
      </c>
      <c r="E23" s="117">
        <v>9538</v>
      </c>
      <c r="F23" s="117">
        <v>11736</v>
      </c>
      <c r="G23" s="117">
        <v>49832</v>
      </c>
      <c r="H23" s="117">
        <v>575550</v>
      </c>
      <c r="I23" s="117">
        <v>89683</v>
      </c>
      <c r="J23" s="117">
        <v>443347</v>
      </c>
      <c r="K23" s="117">
        <v>40142</v>
      </c>
      <c r="L23" s="117">
        <v>2378</v>
      </c>
      <c r="M23" s="117">
        <v>1703</v>
      </c>
      <c r="N23" s="117">
        <v>27136547</v>
      </c>
    </row>
    <row r="24" spans="1:17" s="109" customFormat="1" ht="12.75" customHeight="1" x14ac:dyDescent="0.15">
      <c r="A24" s="215"/>
      <c r="B24" s="119" t="s">
        <v>22</v>
      </c>
      <c r="C24" s="122">
        <v>52.2</v>
      </c>
      <c r="D24" s="122">
        <v>65.7</v>
      </c>
      <c r="E24" s="122">
        <v>33.4</v>
      </c>
      <c r="F24" s="122">
        <v>37</v>
      </c>
      <c r="G24" s="122">
        <v>59.2</v>
      </c>
      <c r="H24" s="122">
        <v>24.9</v>
      </c>
      <c r="I24" s="122">
        <v>16.399999999999999</v>
      </c>
      <c r="J24" s="122">
        <v>27.2</v>
      </c>
      <c r="K24" s="122">
        <v>19.3</v>
      </c>
      <c r="L24" s="122">
        <v>28.1</v>
      </c>
      <c r="M24" s="121"/>
      <c r="N24" s="121"/>
    </row>
    <row r="25" spans="1:17" s="109" customFormat="1" ht="25.5" customHeight="1" x14ac:dyDescent="0.15">
      <c r="A25" s="215" t="s">
        <v>32</v>
      </c>
      <c r="B25" s="119" t="s">
        <v>21</v>
      </c>
      <c r="C25" s="117">
        <v>68270</v>
      </c>
      <c r="D25" s="117">
        <v>689</v>
      </c>
      <c r="E25" s="117">
        <v>9146</v>
      </c>
      <c r="F25" s="117">
        <v>7809</v>
      </c>
      <c r="G25" s="117">
        <v>50626</v>
      </c>
      <c r="H25" s="117">
        <v>493850</v>
      </c>
      <c r="I25" s="117">
        <v>75537</v>
      </c>
      <c r="J25" s="117">
        <v>383763</v>
      </c>
      <c r="K25" s="117">
        <v>31398</v>
      </c>
      <c r="L25" s="117">
        <v>3152</v>
      </c>
      <c r="M25" s="117">
        <v>7655</v>
      </c>
      <c r="N25" s="117">
        <v>22288028</v>
      </c>
    </row>
    <row r="26" spans="1:17" s="109" customFormat="1" ht="12.75" customHeight="1" x14ac:dyDescent="0.15">
      <c r="A26" s="215"/>
      <c r="B26" s="119" t="s">
        <v>22</v>
      </c>
      <c r="C26" s="122">
        <v>53.7</v>
      </c>
      <c r="D26" s="122">
        <v>63.4</v>
      </c>
      <c r="E26" s="122">
        <v>32.4</v>
      </c>
      <c r="F26" s="122">
        <v>37.6</v>
      </c>
      <c r="G26" s="122">
        <v>59.9</v>
      </c>
      <c r="H26" s="122">
        <v>24.3</v>
      </c>
      <c r="I26" s="122">
        <v>18.3</v>
      </c>
      <c r="J26" s="122">
        <v>25.6</v>
      </c>
      <c r="K26" s="122">
        <v>23.6</v>
      </c>
      <c r="L26" s="122">
        <v>25.8</v>
      </c>
      <c r="M26" s="121"/>
      <c r="N26" s="121"/>
    </row>
    <row r="27" spans="1:17" s="109" customFormat="1" ht="25.5" customHeight="1" x14ac:dyDescent="0.15">
      <c r="A27" s="215" t="s">
        <v>33</v>
      </c>
      <c r="B27" s="119" t="s">
        <v>21</v>
      </c>
      <c r="C27" s="117">
        <v>186601</v>
      </c>
      <c r="D27" s="117">
        <v>2514</v>
      </c>
      <c r="E27" s="117">
        <v>23959</v>
      </c>
      <c r="F27" s="117">
        <v>29929</v>
      </c>
      <c r="G27" s="117">
        <v>130199</v>
      </c>
      <c r="H27" s="117">
        <v>1098087</v>
      </c>
      <c r="I27" s="117">
        <v>215954</v>
      </c>
      <c r="J27" s="117">
        <v>763579</v>
      </c>
      <c r="K27" s="117">
        <v>112207</v>
      </c>
      <c r="L27" s="117">
        <v>6347</v>
      </c>
      <c r="M27" s="117">
        <v>1963</v>
      </c>
      <c r="N27" s="117">
        <v>74277601</v>
      </c>
      <c r="Q27" s="117"/>
    </row>
    <row r="28" spans="1:17" s="120" customFormat="1" ht="12.75" customHeight="1" x14ac:dyDescent="0.15">
      <c r="A28" s="215"/>
      <c r="B28" s="119" t="s">
        <v>22</v>
      </c>
      <c r="C28" s="122">
        <v>52.8</v>
      </c>
      <c r="D28" s="122">
        <v>66</v>
      </c>
      <c r="E28" s="122">
        <v>39.5</v>
      </c>
      <c r="F28" s="122">
        <v>34.9</v>
      </c>
      <c r="G28" s="122">
        <v>59.1</v>
      </c>
      <c r="H28" s="122">
        <v>18.5</v>
      </c>
      <c r="I28" s="122">
        <v>15.8</v>
      </c>
      <c r="J28" s="122">
        <v>19.3</v>
      </c>
      <c r="K28" s="122">
        <v>17.899999999999999</v>
      </c>
      <c r="L28" s="122">
        <v>25</v>
      </c>
      <c r="M28" s="121"/>
      <c r="N28" s="121"/>
    </row>
    <row r="29" spans="1:17" s="109" customFormat="1" ht="25.5" customHeight="1" x14ac:dyDescent="0.15">
      <c r="A29" s="215" t="s">
        <v>34</v>
      </c>
      <c r="B29" s="119" t="s">
        <v>21</v>
      </c>
      <c r="C29" s="117">
        <v>46134</v>
      </c>
      <c r="D29" s="117">
        <v>809</v>
      </c>
      <c r="E29" s="117">
        <v>8477</v>
      </c>
      <c r="F29" s="117">
        <v>2319</v>
      </c>
      <c r="G29" s="117">
        <v>34529</v>
      </c>
      <c r="H29" s="117">
        <v>246261</v>
      </c>
      <c r="I29" s="117">
        <v>72494</v>
      </c>
      <c r="J29" s="117">
        <v>147683</v>
      </c>
      <c r="K29" s="117">
        <v>24067</v>
      </c>
      <c r="L29" s="117">
        <v>2017</v>
      </c>
      <c r="M29" s="117">
        <v>2391</v>
      </c>
      <c r="N29" s="117">
        <v>23466047</v>
      </c>
      <c r="Q29" s="117"/>
    </row>
    <row r="30" spans="1:17" s="109" customFormat="1" ht="13.75" customHeight="1" x14ac:dyDescent="0.15">
      <c r="A30" s="216"/>
      <c r="B30" s="119" t="s">
        <v>22</v>
      </c>
      <c r="C30" s="115">
        <v>55.8</v>
      </c>
      <c r="D30" s="115">
        <v>70.099999999999994</v>
      </c>
      <c r="E30" s="115">
        <v>38.1</v>
      </c>
      <c r="F30" s="115">
        <v>44</v>
      </c>
      <c r="G30" s="115">
        <v>60.5</v>
      </c>
      <c r="H30" s="115">
        <v>19.7</v>
      </c>
      <c r="I30" s="115">
        <v>17.399999999999999</v>
      </c>
      <c r="J30" s="115">
        <v>19.899999999999999</v>
      </c>
      <c r="K30" s="115">
        <v>24.8</v>
      </c>
      <c r="L30" s="115">
        <v>30</v>
      </c>
      <c r="M30" s="114"/>
      <c r="N30" s="114"/>
    </row>
    <row r="31" spans="1:17" s="109" customFormat="1" ht="25.5" customHeight="1" x14ac:dyDescent="0.15">
      <c r="A31" s="217" t="s">
        <v>35</v>
      </c>
      <c r="B31" s="118" t="s">
        <v>21</v>
      </c>
      <c r="C31" s="117">
        <v>317313</v>
      </c>
      <c r="D31" s="117">
        <v>3959</v>
      </c>
      <c r="E31" s="117">
        <v>41720</v>
      </c>
      <c r="F31" s="117">
        <v>54966</v>
      </c>
      <c r="G31" s="117">
        <v>216668</v>
      </c>
      <c r="H31" s="117">
        <v>2192768</v>
      </c>
      <c r="I31" s="117">
        <v>368227</v>
      </c>
      <c r="J31" s="117">
        <v>1618673</v>
      </c>
      <c r="K31" s="117">
        <v>194627</v>
      </c>
      <c r="L31" s="117">
        <v>11241</v>
      </c>
      <c r="M31" s="117">
        <v>8318</v>
      </c>
      <c r="N31" s="117">
        <v>131266364</v>
      </c>
    </row>
    <row r="32" spans="1:17" s="109" customFormat="1" ht="12.75" customHeight="1" x14ac:dyDescent="0.15">
      <c r="A32" s="218"/>
      <c r="B32" s="116" t="s">
        <v>22</v>
      </c>
      <c r="C32" s="115">
        <v>52.8</v>
      </c>
      <c r="D32" s="115">
        <v>65.7</v>
      </c>
      <c r="E32" s="115">
        <v>37.200000000000003</v>
      </c>
      <c r="F32" s="115">
        <v>35.5</v>
      </c>
      <c r="G32" s="115">
        <v>59.9</v>
      </c>
      <c r="H32" s="115">
        <v>20.8</v>
      </c>
      <c r="I32" s="115">
        <v>16</v>
      </c>
      <c r="J32" s="115">
        <v>22.3</v>
      </c>
      <c r="K32" s="115">
        <v>17.5</v>
      </c>
      <c r="L32" s="115">
        <v>25.7</v>
      </c>
      <c r="M32" s="114"/>
      <c r="N32" s="114"/>
    </row>
    <row r="33" spans="1:18" s="111" customFormat="1" ht="15.75" customHeight="1" x14ac:dyDescent="0.15">
      <c r="A33" s="142" t="s">
        <v>36</v>
      </c>
      <c r="B33" s="141"/>
      <c r="C33" s="140"/>
      <c r="D33" s="140"/>
      <c r="E33" s="140"/>
      <c r="F33" s="140"/>
      <c r="G33" s="140"/>
      <c r="H33" s="140"/>
      <c r="I33" s="140"/>
      <c r="J33" s="140"/>
      <c r="K33" s="140"/>
      <c r="L33" s="140"/>
      <c r="M33" s="139"/>
      <c r="N33" s="139"/>
    </row>
    <row r="34" spans="1:18" s="111" customFormat="1" ht="15.75" customHeight="1" x14ac:dyDescent="0.15">
      <c r="A34" s="219" t="s">
        <v>37</v>
      </c>
      <c r="B34" s="219"/>
      <c r="C34" s="220"/>
      <c r="D34" s="220"/>
      <c r="E34" s="220"/>
      <c r="F34" s="220"/>
      <c r="G34" s="220"/>
      <c r="H34" s="220"/>
      <c r="I34" s="220"/>
      <c r="J34" s="220"/>
      <c r="K34" s="220"/>
      <c r="L34" s="220"/>
      <c r="M34" s="220"/>
      <c r="N34" s="220"/>
    </row>
    <row r="35" spans="1:18" s="111" customFormat="1" ht="26.5" customHeight="1" x14ac:dyDescent="0.15">
      <c r="A35" s="221" t="s">
        <v>38</v>
      </c>
      <c r="B35" s="221"/>
      <c r="C35" s="222"/>
      <c r="D35" s="222"/>
      <c r="E35" s="222"/>
      <c r="F35" s="222"/>
      <c r="G35" s="222"/>
      <c r="H35" s="222"/>
      <c r="I35" s="222"/>
      <c r="J35" s="222"/>
      <c r="K35" s="222"/>
      <c r="L35" s="222"/>
      <c r="M35" s="222"/>
      <c r="N35" s="222"/>
      <c r="O35" s="112"/>
      <c r="P35" s="112"/>
      <c r="Q35" s="112"/>
      <c r="R35" s="112"/>
    </row>
    <row r="36" spans="1:18" s="110" customFormat="1" x14ac:dyDescent="0.15">
      <c r="M36" s="109"/>
      <c r="N36" s="109"/>
    </row>
    <row r="37" spans="1:18" s="110" customFormat="1" x14ac:dyDescent="0.15">
      <c r="C37" s="110" t="s">
        <v>11</v>
      </c>
      <c r="M37" s="109"/>
      <c r="N37" s="109"/>
    </row>
    <row r="38" spans="1:18" s="110" customFormat="1" x14ac:dyDescent="0.15">
      <c r="A38" s="138"/>
      <c r="C38" s="110" t="s">
        <v>11</v>
      </c>
      <c r="M38" s="109"/>
      <c r="N38" s="109"/>
    </row>
  </sheetData>
  <mergeCells count="16">
    <mergeCell ref="A13:A14"/>
    <mergeCell ref="A15:A16"/>
    <mergeCell ref="A17:A18"/>
    <mergeCell ref="A19:A20"/>
    <mergeCell ref="A5:A6"/>
    <mergeCell ref="A7:A8"/>
    <mergeCell ref="A9:A10"/>
    <mergeCell ref="A11:A12"/>
    <mergeCell ref="A29:A30"/>
    <mergeCell ref="A31:A32"/>
    <mergeCell ref="A34:N34"/>
    <mergeCell ref="A35:N35"/>
    <mergeCell ref="A21:A22"/>
    <mergeCell ref="A23:A24"/>
    <mergeCell ref="A25:A26"/>
    <mergeCell ref="A27:A28"/>
  </mergeCells>
  <pageMargins left="0" right="0" top="0.25" bottom="0.25" header="0.05" footer="0.05"/>
  <pageSetup paperSize="5" scale="8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AD48F-8014-E342-B42E-542245CD8376}">
  <dimension ref="A1:N37"/>
  <sheetViews>
    <sheetView showGridLines="0" zoomScale="150" zoomScaleNormal="150" workbookViewId="0"/>
  </sheetViews>
  <sheetFormatPr baseColWidth="10" defaultColWidth="8.83203125" defaultRowHeight="15" x14ac:dyDescent="0.2"/>
  <cols>
    <col min="1" max="1" width="27.5" style="67" customWidth="1"/>
    <col min="2" max="2" width="18.6640625" style="67" customWidth="1"/>
    <col min="3" max="4" width="10.6640625" style="67" customWidth="1"/>
    <col min="5" max="7" width="9.6640625" style="67" customWidth="1"/>
    <col min="8" max="8" width="10.6640625" style="67" customWidth="1"/>
    <col min="9" max="11" width="9.6640625" style="67" customWidth="1"/>
    <col min="12" max="12" width="8.6640625" style="67" customWidth="1"/>
    <col min="13" max="13" width="9.6640625" style="67" customWidth="1"/>
    <col min="14" max="14" width="10.6640625" style="67" customWidth="1"/>
    <col min="15" max="16384" width="8.83203125" style="67"/>
  </cols>
  <sheetData>
    <row r="1" spans="1:14" s="104" customFormat="1" ht="15" customHeight="1" x14ac:dyDescent="0.2">
      <c r="A1" s="107" t="s">
        <v>9</v>
      </c>
    </row>
    <row r="2" spans="1:14" s="104" customFormat="1" ht="15" customHeight="1" x14ac:dyDescent="0.2">
      <c r="A2" s="106" t="s">
        <v>10</v>
      </c>
    </row>
    <row r="3" spans="1:14" s="104" customFormat="1" ht="15" customHeight="1" x14ac:dyDescent="0.2">
      <c r="A3" s="105" t="s">
        <v>120</v>
      </c>
    </row>
    <row r="4" spans="1:14" ht="16" x14ac:dyDescent="0.2">
      <c r="A4" s="103" t="s">
        <v>119</v>
      </c>
    </row>
    <row r="5" spans="1:14" x14ac:dyDescent="0.2">
      <c r="A5" s="102"/>
      <c r="B5" s="101"/>
      <c r="C5" s="237" t="s">
        <v>118</v>
      </c>
      <c r="D5" s="239" t="s">
        <v>117</v>
      </c>
      <c r="E5" s="240"/>
      <c r="F5" s="240"/>
      <c r="G5" s="240"/>
      <c r="H5" s="237" t="s">
        <v>116</v>
      </c>
      <c r="I5" s="239" t="s">
        <v>115</v>
      </c>
      <c r="J5" s="240"/>
      <c r="K5" s="240"/>
      <c r="L5" s="247"/>
      <c r="M5" s="101"/>
      <c r="N5" s="101"/>
    </row>
    <row r="6" spans="1:14" ht="37" x14ac:dyDescent="0.2">
      <c r="A6" s="241" t="s">
        <v>114</v>
      </c>
      <c r="B6" s="242"/>
      <c r="C6" s="238"/>
      <c r="D6" s="100" t="s">
        <v>113</v>
      </c>
      <c r="E6" s="100" t="s">
        <v>112</v>
      </c>
      <c r="F6" s="100" t="s">
        <v>4</v>
      </c>
      <c r="G6" s="100" t="s">
        <v>111</v>
      </c>
      <c r="H6" s="238"/>
      <c r="I6" s="100" t="s">
        <v>14</v>
      </c>
      <c r="J6" s="100" t="s">
        <v>15</v>
      </c>
      <c r="K6" s="100" t="s">
        <v>110</v>
      </c>
      <c r="L6" s="99" t="s">
        <v>109</v>
      </c>
      <c r="M6" s="98" t="s">
        <v>108</v>
      </c>
      <c r="N6" s="97" t="s">
        <v>107</v>
      </c>
    </row>
    <row r="7" spans="1:14" x14ac:dyDescent="0.2">
      <c r="A7" s="245" t="s">
        <v>106</v>
      </c>
      <c r="B7" s="92" t="s">
        <v>21</v>
      </c>
      <c r="C7" s="85">
        <v>1137525</v>
      </c>
      <c r="D7" s="85">
        <v>18109</v>
      </c>
      <c r="E7" s="85">
        <v>110095</v>
      </c>
      <c r="F7" s="85">
        <v>209643</v>
      </c>
      <c r="G7" s="85">
        <v>799678</v>
      </c>
      <c r="H7" s="85">
        <v>5670244</v>
      </c>
      <c r="I7" s="85">
        <v>898176</v>
      </c>
      <c r="J7" s="85">
        <v>4004124</v>
      </c>
      <c r="K7" s="85">
        <v>727045</v>
      </c>
      <c r="L7" s="96">
        <v>40899</v>
      </c>
      <c r="M7" s="248">
        <v>13804</v>
      </c>
      <c r="N7" s="248">
        <v>288224102</v>
      </c>
    </row>
    <row r="8" spans="1:14" x14ac:dyDescent="0.2">
      <c r="A8" s="246"/>
      <c r="B8" s="92" t="s">
        <v>22</v>
      </c>
      <c r="C8" s="89">
        <v>41.7</v>
      </c>
      <c r="D8" s="89">
        <v>54.4</v>
      </c>
      <c r="E8" s="89">
        <v>30.6</v>
      </c>
      <c r="F8" s="89">
        <v>28.8</v>
      </c>
      <c r="G8" s="89">
        <v>46.4</v>
      </c>
      <c r="H8" s="89">
        <v>14.6</v>
      </c>
      <c r="I8" s="89">
        <v>14</v>
      </c>
      <c r="J8" s="89">
        <v>15.1</v>
      </c>
      <c r="K8" s="89">
        <v>12.3</v>
      </c>
      <c r="L8" s="95">
        <v>21.5</v>
      </c>
      <c r="M8" s="249"/>
      <c r="N8" s="249"/>
    </row>
    <row r="9" spans="1:14" x14ac:dyDescent="0.2">
      <c r="A9" s="231" t="s">
        <v>105</v>
      </c>
      <c r="B9" s="92" t="s">
        <v>21</v>
      </c>
      <c r="C9" s="85">
        <v>902091</v>
      </c>
      <c r="D9" s="94">
        <v>14168</v>
      </c>
      <c r="E9" s="94">
        <v>80482</v>
      </c>
      <c r="F9" s="94">
        <v>183590</v>
      </c>
      <c r="G9" s="94">
        <v>623851</v>
      </c>
      <c r="H9" s="85">
        <v>4528049</v>
      </c>
      <c r="I9" s="94">
        <v>677169</v>
      </c>
      <c r="J9" s="94">
        <v>3236517</v>
      </c>
      <c r="K9" s="94">
        <v>582325</v>
      </c>
      <c r="L9" s="93">
        <v>32038</v>
      </c>
      <c r="M9" s="250">
        <v>9871</v>
      </c>
      <c r="N9" s="248">
        <v>193856641</v>
      </c>
    </row>
    <row r="10" spans="1:14" x14ac:dyDescent="0.2">
      <c r="A10" s="232"/>
      <c r="B10" s="92" t="s">
        <v>22</v>
      </c>
      <c r="C10" s="89">
        <v>39.5</v>
      </c>
      <c r="D10" s="91">
        <v>52.3</v>
      </c>
      <c r="E10" s="91">
        <v>28.5</v>
      </c>
      <c r="F10" s="91">
        <v>27.8</v>
      </c>
      <c r="G10" s="91">
        <v>44</v>
      </c>
      <c r="H10" s="89">
        <v>14.4</v>
      </c>
      <c r="I10" s="91">
        <v>13.5</v>
      </c>
      <c r="J10" s="91">
        <v>15.1</v>
      </c>
      <c r="K10" s="91">
        <v>11.2</v>
      </c>
      <c r="L10" s="90">
        <v>20.7</v>
      </c>
      <c r="M10" s="251"/>
      <c r="N10" s="252"/>
    </row>
    <row r="11" spans="1:14" x14ac:dyDescent="0.2">
      <c r="A11" s="229" t="s">
        <v>104</v>
      </c>
      <c r="B11" s="86" t="s">
        <v>21</v>
      </c>
      <c r="C11" s="85">
        <v>438385</v>
      </c>
      <c r="D11" s="84">
        <v>7303</v>
      </c>
      <c r="E11" s="84">
        <v>29775</v>
      </c>
      <c r="F11" s="84">
        <v>105215</v>
      </c>
      <c r="G11" s="84">
        <v>296092</v>
      </c>
      <c r="H11" s="85">
        <v>1693877</v>
      </c>
      <c r="I11" s="84">
        <v>267123</v>
      </c>
      <c r="J11" s="84">
        <v>1146402</v>
      </c>
      <c r="K11" s="84">
        <v>266470</v>
      </c>
      <c r="L11" s="83">
        <v>13882</v>
      </c>
      <c r="M11" s="253">
        <v>84</v>
      </c>
      <c r="N11" s="255">
        <v>58292525</v>
      </c>
    </row>
    <row r="12" spans="1:14" x14ac:dyDescent="0.2">
      <c r="A12" s="233"/>
      <c r="B12" s="86" t="s">
        <v>22</v>
      </c>
      <c r="C12" s="89">
        <v>32.299999999999997</v>
      </c>
      <c r="D12" s="88">
        <v>47.3</v>
      </c>
      <c r="E12" s="88">
        <v>25.6</v>
      </c>
      <c r="F12" s="88">
        <v>23.8</v>
      </c>
      <c r="G12" s="88">
        <v>35.700000000000003</v>
      </c>
      <c r="H12" s="89">
        <v>9.1999999999999993</v>
      </c>
      <c r="I12" s="88">
        <v>10.8</v>
      </c>
      <c r="J12" s="88">
        <v>8.9</v>
      </c>
      <c r="K12" s="88">
        <v>8.6999999999999993</v>
      </c>
      <c r="L12" s="87">
        <v>14</v>
      </c>
      <c r="M12" s="254"/>
      <c r="N12" s="256"/>
    </row>
    <row r="13" spans="1:14" x14ac:dyDescent="0.2">
      <c r="A13" s="228" t="s">
        <v>103</v>
      </c>
      <c r="B13" s="86" t="s">
        <v>21</v>
      </c>
      <c r="C13" s="85">
        <v>166327</v>
      </c>
      <c r="D13" s="84">
        <v>2008</v>
      </c>
      <c r="E13" s="84">
        <v>10794</v>
      </c>
      <c r="F13" s="84">
        <v>43885</v>
      </c>
      <c r="G13" s="84">
        <v>109640</v>
      </c>
      <c r="H13" s="85">
        <v>595381</v>
      </c>
      <c r="I13" s="84">
        <v>87910</v>
      </c>
      <c r="J13" s="84">
        <v>409536</v>
      </c>
      <c r="K13" s="84">
        <v>92926</v>
      </c>
      <c r="L13" s="83">
        <v>5009</v>
      </c>
      <c r="M13" s="257">
        <v>10</v>
      </c>
      <c r="N13" s="257">
        <v>24452783</v>
      </c>
    </row>
    <row r="14" spans="1:14" x14ac:dyDescent="0.2">
      <c r="A14" s="228"/>
      <c r="B14" s="86" t="s">
        <v>22</v>
      </c>
      <c r="C14" s="89">
        <v>30.9</v>
      </c>
      <c r="D14" s="88">
        <v>48.9</v>
      </c>
      <c r="E14" s="88">
        <v>25</v>
      </c>
      <c r="F14" s="88">
        <v>23</v>
      </c>
      <c r="G14" s="88">
        <v>34.299999999999997</v>
      </c>
      <c r="H14" s="89">
        <v>7.5</v>
      </c>
      <c r="I14" s="88">
        <v>9.6999999999999993</v>
      </c>
      <c r="J14" s="88">
        <v>7</v>
      </c>
      <c r="K14" s="88">
        <v>7.6</v>
      </c>
      <c r="L14" s="87">
        <v>9.6999999999999993</v>
      </c>
      <c r="M14" s="257"/>
      <c r="N14" s="257"/>
    </row>
    <row r="15" spans="1:14" x14ac:dyDescent="0.2">
      <c r="A15" s="228" t="s">
        <v>102</v>
      </c>
      <c r="B15" s="86" t="s">
        <v>21</v>
      </c>
      <c r="C15" s="85">
        <v>151635</v>
      </c>
      <c r="D15" s="84">
        <v>3005</v>
      </c>
      <c r="E15" s="84">
        <v>9031</v>
      </c>
      <c r="F15" s="84">
        <v>34116</v>
      </c>
      <c r="G15" s="84">
        <v>105483</v>
      </c>
      <c r="H15" s="85">
        <v>590900</v>
      </c>
      <c r="I15" s="84">
        <v>99666</v>
      </c>
      <c r="J15" s="84">
        <v>396817</v>
      </c>
      <c r="K15" s="84">
        <v>89984</v>
      </c>
      <c r="L15" s="83">
        <v>4433</v>
      </c>
      <c r="M15" s="257">
        <v>24</v>
      </c>
      <c r="N15" s="257">
        <v>16967590</v>
      </c>
    </row>
    <row r="16" spans="1:14" x14ac:dyDescent="0.2">
      <c r="A16" s="228"/>
      <c r="B16" s="86" t="s">
        <v>22</v>
      </c>
      <c r="C16" s="89">
        <v>33.200000000000003</v>
      </c>
      <c r="D16" s="88">
        <v>44.9</v>
      </c>
      <c r="E16" s="88">
        <v>28.2</v>
      </c>
      <c r="F16" s="88">
        <v>24.1</v>
      </c>
      <c r="G16" s="88">
        <v>36.299999999999997</v>
      </c>
      <c r="H16" s="89">
        <v>9.3000000000000007</v>
      </c>
      <c r="I16" s="88">
        <v>10.9</v>
      </c>
      <c r="J16" s="88">
        <v>8.6999999999999993</v>
      </c>
      <c r="K16" s="88">
        <v>9.4</v>
      </c>
      <c r="L16" s="87">
        <v>16.7</v>
      </c>
      <c r="M16" s="257"/>
      <c r="N16" s="257"/>
    </row>
    <row r="17" spans="1:14" x14ac:dyDescent="0.2">
      <c r="A17" s="228" t="s">
        <v>101</v>
      </c>
      <c r="B17" s="86" t="s">
        <v>21</v>
      </c>
      <c r="C17" s="85">
        <v>120423</v>
      </c>
      <c r="D17" s="84">
        <v>2290</v>
      </c>
      <c r="E17" s="84">
        <v>9950</v>
      </c>
      <c r="F17" s="84">
        <v>27214</v>
      </c>
      <c r="G17" s="84">
        <v>80969</v>
      </c>
      <c r="H17" s="85">
        <v>507596</v>
      </c>
      <c r="I17" s="84">
        <v>79547</v>
      </c>
      <c r="J17" s="84">
        <v>340049</v>
      </c>
      <c r="K17" s="84">
        <v>83560</v>
      </c>
      <c r="L17" s="83">
        <v>4440</v>
      </c>
      <c r="M17" s="257">
        <v>50</v>
      </c>
      <c r="N17" s="257">
        <v>16872152</v>
      </c>
    </row>
    <row r="18" spans="1:14" x14ac:dyDescent="0.2">
      <c r="A18" s="228"/>
      <c r="B18" s="86" t="s">
        <v>22</v>
      </c>
      <c r="C18" s="89">
        <v>33.1</v>
      </c>
      <c r="D18" s="88">
        <v>49</v>
      </c>
      <c r="E18" s="88">
        <v>23.9</v>
      </c>
      <c r="F18" s="88">
        <v>24.8</v>
      </c>
      <c r="G18" s="88">
        <v>36.6</v>
      </c>
      <c r="H18" s="89">
        <v>11</v>
      </c>
      <c r="I18" s="88">
        <v>11.9</v>
      </c>
      <c r="J18" s="88">
        <v>11.2</v>
      </c>
      <c r="K18" s="88">
        <v>9.3000000000000007</v>
      </c>
      <c r="L18" s="87">
        <v>16.100000000000001</v>
      </c>
      <c r="M18" s="257"/>
      <c r="N18" s="257"/>
    </row>
    <row r="19" spans="1:14" x14ac:dyDescent="0.2">
      <c r="A19" s="229" t="s">
        <v>100</v>
      </c>
      <c r="B19" s="86" t="s">
        <v>21</v>
      </c>
      <c r="C19" s="85">
        <v>147671</v>
      </c>
      <c r="D19" s="84">
        <v>2482</v>
      </c>
      <c r="E19" s="84">
        <v>13834</v>
      </c>
      <c r="F19" s="84">
        <v>29726</v>
      </c>
      <c r="G19" s="84">
        <v>101629</v>
      </c>
      <c r="H19" s="85">
        <v>799322</v>
      </c>
      <c r="I19" s="84">
        <v>117152</v>
      </c>
      <c r="J19" s="84">
        <v>564511</v>
      </c>
      <c r="K19" s="84">
        <v>112380</v>
      </c>
      <c r="L19" s="83">
        <v>5279</v>
      </c>
      <c r="M19" s="253">
        <v>218</v>
      </c>
      <c r="N19" s="255">
        <v>31572750</v>
      </c>
    </row>
    <row r="20" spans="1:14" x14ac:dyDescent="0.2">
      <c r="A20" s="233"/>
      <c r="B20" s="86" t="s">
        <v>22</v>
      </c>
      <c r="C20" s="89">
        <v>41.1</v>
      </c>
      <c r="D20" s="88">
        <v>55.5</v>
      </c>
      <c r="E20" s="88">
        <v>28.6</v>
      </c>
      <c r="F20" s="88">
        <v>29.9</v>
      </c>
      <c r="G20" s="88">
        <v>45.7</v>
      </c>
      <c r="H20" s="89">
        <v>13</v>
      </c>
      <c r="I20" s="88">
        <v>13.2</v>
      </c>
      <c r="J20" s="88">
        <v>13.4</v>
      </c>
      <c r="K20" s="88">
        <v>10.8</v>
      </c>
      <c r="L20" s="87">
        <v>24.9</v>
      </c>
      <c r="M20" s="254"/>
      <c r="N20" s="256"/>
    </row>
    <row r="21" spans="1:14" x14ac:dyDescent="0.2">
      <c r="A21" s="229" t="s">
        <v>99</v>
      </c>
      <c r="B21" s="86" t="s">
        <v>21</v>
      </c>
      <c r="C21" s="85">
        <v>111246</v>
      </c>
      <c r="D21" s="84">
        <v>1534</v>
      </c>
      <c r="E21" s="84">
        <v>11399</v>
      </c>
      <c r="F21" s="84">
        <v>21076</v>
      </c>
      <c r="G21" s="84">
        <v>77237</v>
      </c>
      <c r="H21" s="85">
        <v>674088</v>
      </c>
      <c r="I21" s="84">
        <v>93809</v>
      </c>
      <c r="J21" s="84">
        <v>496226</v>
      </c>
      <c r="K21" s="84">
        <v>79971</v>
      </c>
      <c r="L21" s="83">
        <v>4082</v>
      </c>
      <c r="M21" s="253">
        <v>459</v>
      </c>
      <c r="N21" s="255">
        <v>32114069</v>
      </c>
    </row>
    <row r="22" spans="1:14" x14ac:dyDescent="0.2">
      <c r="A22" s="233"/>
      <c r="B22" s="86" t="s">
        <v>22</v>
      </c>
      <c r="C22" s="89">
        <v>47.4</v>
      </c>
      <c r="D22" s="88">
        <v>57.8</v>
      </c>
      <c r="E22" s="88">
        <v>32.9</v>
      </c>
      <c r="F22" s="88">
        <v>33.9</v>
      </c>
      <c r="G22" s="88">
        <v>52.9</v>
      </c>
      <c r="H22" s="89">
        <v>16.5</v>
      </c>
      <c r="I22" s="88">
        <v>15.1</v>
      </c>
      <c r="J22" s="88">
        <v>17.3</v>
      </c>
      <c r="K22" s="88">
        <v>12.2</v>
      </c>
      <c r="L22" s="87">
        <v>27.3</v>
      </c>
      <c r="M22" s="254"/>
      <c r="N22" s="256"/>
    </row>
    <row r="23" spans="1:14" x14ac:dyDescent="0.2">
      <c r="A23" s="229" t="s">
        <v>98</v>
      </c>
      <c r="B23" s="86" t="s">
        <v>21</v>
      </c>
      <c r="C23" s="85">
        <v>77198</v>
      </c>
      <c r="D23" s="84">
        <v>1103</v>
      </c>
      <c r="E23" s="84">
        <v>9268</v>
      </c>
      <c r="F23" s="84">
        <v>13026</v>
      </c>
      <c r="G23" s="84">
        <v>53801</v>
      </c>
      <c r="H23" s="85">
        <v>515758</v>
      </c>
      <c r="I23" s="84">
        <v>71974</v>
      </c>
      <c r="J23" s="84">
        <v>390166</v>
      </c>
      <c r="K23" s="84">
        <v>50481</v>
      </c>
      <c r="L23" s="83">
        <v>3137</v>
      </c>
      <c r="M23" s="253">
        <v>786</v>
      </c>
      <c r="N23" s="255">
        <v>27406287</v>
      </c>
    </row>
    <row r="24" spans="1:14" x14ac:dyDescent="0.2">
      <c r="A24" s="233"/>
      <c r="B24" s="86" t="s">
        <v>22</v>
      </c>
      <c r="C24" s="89">
        <v>46.3</v>
      </c>
      <c r="D24" s="88">
        <v>58</v>
      </c>
      <c r="E24" s="88">
        <v>29.8</v>
      </c>
      <c r="F24" s="88">
        <v>34.200000000000003</v>
      </c>
      <c r="G24" s="88">
        <v>51.9</v>
      </c>
      <c r="H24" s="89">
        <v>18.899999999999999</v>
      </c>
      <c r="I24" s="88">
        <v>15.3</v>
      </c>
      <c r="J24" s="88">
        <v>20.2</v>
      </c>
      <c r="K24" s="88">
        <v>13.7</v>
      </c>
      <c r="L24" s="87">
        <v>24.2</v>
      </c>
      <c r="M24" s="254"/>
      <c r="N24" s="256"/>
    </row>
    <row r="25" spans="1:14" x14ac:dyDescent="0.2">
      <c r="A25" s="229" t="s">
        <v>97</v>
      </c>
      <c r="B25" s="86" t="s">
        <v>21</v>
      </c>
      <c r="C25" s="85">
        <v>67169</v>
      </c>
      <c r="D25" s="84">
        <v>996</v>
      </c>
      <c r="E25" s="84">
        <v>8511</v>
      </c>
      <c r="F25" s="84">
        <v>8956</v>
      </c>
      <c r="G25" s="84">
        <v>48706</v>
      </c>
      <c r="H25" s="85">
        <v>470604</v>
      </c>
      <c r="I25" s="84">
        <v>68457</v>
      </c>
      <c r="J25" s="84">
        <v>357439</v>
      </c>
      <c r="K25" s="84">
        <v>42035</v>
      </c>
      <c r="L25" s="83">
        <v>2673</v>
      </c>
      <c r="M25" s="253">
        <v>1572</v>
      </c>
      <c r="N25" s="255">
        <v>25072927</v>
      </c>
    </row>
    <row r="26" spans="1:14" x14ac:dyDescent="0.2">
      <c r="A26" s="233"/>
      <c r="B26" s="86" t="s">
        <v>22</v>
      </c>
      <c r="C26" s="89">
        <v>49.4</v>
      </c>
      <c r="D26" s="88">
        <v>62.3</v>
      </c>
      <c r="E26" s="88">
        <v>29.6</v>
      </c>
      <c r="F26" s="88">
        <v>35.9</v>
      </c>
      <c r="G26" s="88">
        <v>55.1</v>
      </c>
      <c r="H26" s="89">
        <v>21.8</v>
      </c>
      <c r="I26" s="88">
        <v>16.8</v>
      </c>
      <c r="J26" s="88">
        <v>23.4</v>
      </c>
      <c r="K26" s="88">
        <v>16.3</v>
      </c>
      <c r="L26" s="87">
        <v>26.4</v>
      </c>
      <c r="M26" s="254"/>
      <c r="N26" s="256"/>
    </row>
    <row r="27" spans="1:14" x14ac:dyDescent="0.2">
      <c r="A27" s="229" t="s">
        <v>96</v>
      </c>
      <c r="B27" s="86" t="s">
        <v>21</v>
      </c>
      <c r="C27" s="85">
        <v>60422</v>
      </c>
      <c r="D27" s="84">
        <v>750</v>
      </c>
      <c r="E27" s="84">
        <v>7695</v>
      </c>
      <c r="F27" s="84">
        <v>5591</v>
      </c>
      <c r="G27" s="84">
        <v>46386</v>
      </c>
      <c r="H27" s="85">
        <v>374400</v>
      </c>
      <c r="I27" s="84">
        <v>58654</v>
      </c>
      <c r="J27" s="84">
        <v>281773</v>
      </c>
      <c r="K27" s="84">
        <v>30988</v>
      </c>
      <c r="L27" s="83">
        <v>2985</v>
      </c>
      <c r="M27" s="253">
        <v>6752</v>
      </c>
      <c r="N27" s="255">
        <v>19398083</v>
      </c>
    </row>
    <row r="28" spans="1:14" x14ac:dyDescent="0.2">
      <c r="A28" s="233"/>
      <c r="B28" s="86" t="s">
        <v>22</v>
      </c>
      <c r="C28" s="89">
        <v>52.8</v>
      </c>
      <c r="D28" s="88">
        <v>58.5</v>
      </c>
      <c r="E28" s="88">
        <v>30.5</v>
      </c>
      <c r="F28" s="88">
        <v>39.700000000000003</v>
      </c>
      <c r="G28" s="88">
        <v>58</v>
      </c>
      <c r="H28" s="89">
        <v>21.4</v>
      </c>
      <c r="I28" s="88">
        <v>18.3</v>
      </c>
      <c r="J28" s="88">
        <v>22.1</v>
      </c>
      <c r="K28" s="88">
        <v>20.7</v>
      </c>
      <c r="L28" s="87">
        <v>26.8</v>
      </c>
      <c r="M28" s="254"/>
      <c r="N28" s="256"/>
    </row>
    <row r="29" spans="1:14" x14ac:dyDescent="0.2">
      <c r="A29" s="229" t="s">
        <v>95</v>
      </c>
      <c r="B29" s="86" t="s">
        <v>21</v>
      </c>
      <c r="C29" s="85">
        <v>185468</v>
      </c>
      <c r="D29" s="84">
        <v>2907</v>
      </c>
      <c r="E29" s="84">
        <v>21380</v>
      </c>
      <c r="F29" s="84">
        <v>23863</v>
      </c>
      <c r="G29" s="84">
        <v>137318</v>
      </c>
      <c r="H29" s="85">
        <v>920546</v>
      </c>
      <c r="I29" s="84">
        <v>161052</v>
      </c>
      <c r="J29" s="84">
        <v>635640</v>
      </c>
      <c r="K29" s="84">
        <v>117370</v>
      </c>
      <c r="L29" s="83">
        <v>6484</v>
      </c>
      <c r="M29" s="253">
        <v>1731</v>
      </c>
      <c r="N29" s="255">
        <v>71573154</v>
      </c>
    </row>
    <row r="30" spans="1:14" x14ac:dyDescent="0.2">
      <c r="A30" s="233"/>
      <c r="B30" s="86" t="s">
        <v>22</v>
      </c>
      <c r="C30" s="89">
        <v>50.3</v>
      </c>
      <c r="D30" s="88">
        <v>61.8</v>
      </c>
      <c r="E30" s="88">
        <v>37.200000000000003</v>
      </c>
      <c r="F30" s="88">
        <v>35.4</v>
      </c>
      <c r="G30" s="88">
        <v>54.6</v>
      </c>
      <c r="H30" s="89">
        <v>15.5</v>
      </c>
      <c r="I30" s="88">
        <v>15.6</v>
      </c>
      <c r="J30" s="88">
        <v>15.3</v>
      </c>
      <c r="K30" s="88">
        <v>15.7</v>
      </c>
      <c r="L30" s="87">
        <v>23.7</v>
      </c>
      <c r="M30" s="254"/>
      <c r="N30" s="256"/>
    </row>
    <row r="31" spans="1:14" x14ac:dyDescent="0.2">
      <c r="A31" s="229" t="s">
        <v>94</v>
      </c>
      <c r="B31" s="86" t="s">
        <v>21</v>
      </c>
      <c r="C31" s="85">
        <v>49966</v>
      </c>
      <c r="D31" s="84">
        <v>1034</v>
      </c>
      <c r="E31" s="84">
        <v>8233</v>
      </c>
      <c r="F31" s="84">
        <v>2190</v>
      </c>
      <c r="G31" s="84">
        <v>38509</v>
      </c>
      <c r="H31" s="85">
        <v>221649</v>
      </c>
      <c r="I31" s="84">
        <v>59955</v>
      </c>
      <c r="J31" s="84">
        <v>131967</v>
      </c>
      <c r="K31" s="84">
        <v>27350</v>
      </c>
      <c r="L31" s="83">
        <v>2377</v>
      </c>
      <c r="M31" s="253">
        <v>2202</v>
      </c>
      <c r="N31" s="255">
        <v>22794307</v>
      </c>
    </row>
    <row r="32" spans="1:14" ht="16" thickBot="1" x14ac:dyDescent="0.25">
      <c r="A32" s="230"/>
      <c r="B32" s="82" t="s">
        <v>22</v>
      </c>
      <c r="C32" s="81">
        <v>50.8</v>
      </c>
      <c r="D32" s="80">
        <v>62.1</v>
      </c>
      <c r="E32" s="80">
        <v>34.299999999999997</v>
      </c>
      <c r="F32" s="80">
        <v>37.799999999999997</v>
      </c>
      <c r="G32" s="80">
        <v>54.8</v>
      </c>
      <c r="H32" s="81">
        <v>15.1</v>
      </c>
      <c r="I32" s="80">
        <v>15.2</v>
      </c>
      <c r="J32" s="80">
        <v>13.6</v>
      </c>
      <c r="K32" s="80">
        <v>20.7</v>
      </c>
      <c r="L32" s="79">
        <v>26.2</v>
      </c>
      <c r="M32" s="258"/>
      <c r="N32" s="259"/>
    </row>
    <row r="33" spans="1:14" x14ac:dyDescent="0.2">
      <c r="A33" s="243" t="s">
        <v>93</v>
      </c>
      <c r="B33" s="78" t="s">
        <v>21</v>
      </c>
      <c r="C33" s="77">
        <v>303760</v>
      </c>
      <c r="D33" s="76">
        <v>4450</v>
      </c>
      <c r="E33" s="75">
        <v>36426</v>
      </c>
      <c r="F33" s="75">
        <v>43096</v>
      </c>
      <c r="G33" s="75">
        <v>219788</v>
      </c>
      <c r="H33" s="77">
        <v>1803833</v>
      </c>
      <c r="I33" s="76">
        <v>278407</v>
      </c>
      <c r="J33" s="75">
        <v>1310538</v>
      </c>
      <c r="K33" s="75">
        <v>203377</v>
      </c>
      <c r="L33" s="74">
        <v>11511</v>
      </c>
      <c r="M33" s="260">
        <v>7275</v>
      </c>
      <c r="N33" s="262">
        <v>123406306</v>
      </c>
    </row>
    <row r="34" spans="1:14" ht="16" thickBot="1" x14ac:dyDescent="0.25">
      <c r="A34" s="244"/>
      <c r="B34" s="73" t="s">
        <v>22</v>
      </c>
      <c r="C34" s="72">
        <v>50.1</v>
      </c>
      <c r="D34" s="71">
        <v>60.7</v>
      </c>
      <c r="E34" s="70">
        <v>34.4</v>
      </c>
      <c r="F34" s="70">
        <v>35.700000000000003</v>
      </c>
      <c r="G34" s="70">
        <v>55.3</v>
      </c>
      <c r="H34" s="72">
        <v>17.5</v>
      </c>
      <c r="I34" s="71">
        <v>15.9</v>
      </c>
      <c r="J34" s="70">
        <v>18.2</v>
      </c>
      <c r="K34" s="70">
        <v>15.1</v>
      </c>
      <c r="L34" s="69">
        <v>24.2</v>
      </c>
      <c r="M34" s="261"/>
      <c r="N34" s="263"/>
    </row>
    <row r="35" spans="1:14" s="68" customFormat="1" ht="16.5" customHeight="1" x14ac:dyDescent="0.2">
      <c r="A35" s="234" t="s">
        <v>92</v>
      </c>
      <c r="B35" s="234"/>
      <c r="C35" s="234"/>
      <c r="D35" s="234"/>
      <c r="E35" s="234"/>
      <c r="F35" s="234"/>
      <c r="G35" s="234"/>
      <c r="H35" s="234"/>
      <c r="I35" s="234"/>
      <c r="J35" s="234"/>
      <c r="K35" s="234"/>
      <c r="L35" s="234"/>
      <c r="M35" s="234"/>
      <c r="N35" s="234"/>
    </row>
    <row r="36" spans="1:14" s="68" customFormat="1" ht="28" customHeight="1" x14ac:dyDescent="0.2">
      <c r="A36" s="235" t="s">
        <v>91</v>
      </c>
      <c r="B36" s="235"/>
      <c r="C36" s="235"/>
      <c r="D36" s="235"/>
      <c r="E36" s="235"/>
      <c r="F36" s="235"/>
      <c r="G36" s="235"/>
      <c r="H36" s="235"/>
      <c r="I36" s="235"/>
      <c r="J36" s="235"/>
      <c r="K36" s="235"/>
      <c r="L36" s="235"/>
      <c r="M36" s="235"/>
      <c r="N36" s="235"/>
    </row>
    <row r="37" spans="1:14" s="68" customFormat="1" ht="28" customHeight="1" x14ac:dyDescent="0.2">
      <c r="A37" s="235" t="s">
        <v>90</v>
      </c>
      <c r="B37" s="235"/>
      <c r="C37" s="236"/>
      <c r="D37" s="236"/>
      <c r="E37" s="236"/>
      <c r="F37" s="236"/>
      <c r="G37" s="236"/>
      <c r="H37" s="236"/>
      <c r="I37" s="236"/>
      <c r="J37" s="236"/>
      <c r="K37" s="236"/>
      <c r="L37" s="236"/>
      <c r="M37" s="236"/>
      <c r="N37" s="236"/>
    </row>
  </sheetData>
  <mergeCells count="50">
    <mergeCell ref="M31:M32"/>
    <mergeCell ref="N31:N32"/>
    <mergeCell ref="M33:M34"/>
    <mergeCell ref="N33:N34"/>
    <mergeCell ref="M25:M26"/>
    <mergeCell ref="N25:N26"/>
    <mergeCell ref="M27:M28"/>
    <mergeCell ref="N27:N28"/>
    <mergeCell ref="M29:M30"/>
    <mergeCell ref="N29:N30"/>
    <mergeCell ref="M17:M18"/>
    <mergeCell ref="N17:N18"/>
    <mergeCell ref="M19:M20"/>
    <mergeCell ref="N19:N20"/>
    <mergeCell ref="M21:M22"/>
    <mergeCell ref="N21:N22"/>
    <mergeCell ref="M23:M24"/>
    <mergeCell ref="N23:N24"/>
    <mergeCell ref="M11:M12"/>
    <mergeCell ref="N11:N12"/>
    <mergeCell ref="M13:M14"/>
    <mergeCell ref="N13:N14"/>
    <mergeCell ref="M15:M16"/>
    <mergeCell ref="N15:N16"/>
    <mergeCell ref="A35:N35"/>
    <mergeCell ref="A37:N37"/>
    <mergeCell ref="A36:N36"/>
    <mergeCell ref="C5:C6"/>
    <mergeCell ref="D5:G5"/>
    <mergeCell ref="H5:H6"/>
    <mergeCell ref="A11:A12"/>
    <mergeCell ref="A6:B6"/>
    <mergeCell ref="A33:A34"/>
    <mergeCell ref="A7:A8"/>
    <mergeCell ref="I5:L5"/>
    <mergeCell ref="M7:M8"/>
    <mergeCell ref="N7:N8"/>
    <mergeCell ref="M9:M10"/>
    <mergeCell ref="N9:N10"/>
    <mergeCell ref="A29:A30"/>
    <mergeCell ref="A13:A14"/>
    <mergeCell ref="A15:A16"/>
    <mergeCell ref="A17:A18"/>
    <mergeCell ref="A31:A32"/>
    <mergeCell ref="A9:A10"/>
    <mergeCell ref="A27:A28"/>
    <mergeCell ref="A23:A24"/>
    <mergeCell ref="A25:A26"/>
    <mergeCell ref="A19:A20"/>
    <mergeCell ref="A21:A22"/>
  </mergeCells>
  <pageMargins left="0.25" right="0.25" top="0.1" bottom="0.1" header="0.3" footer="0.3"/>
  <pageSetup paperSize="5"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C4314-6090-1649-BEDE-A4C1C5844DF5}">
  <dimension ref="A1:N35"/>
  <sheetViews>
    <sheetView zoomScale="150" zoomScaleNormal="150" workbookViewId="0"/>
  </sheetViews>
  <sheetFormatPr baseColWidth="10" defaultColWidth="8.83203125" defaultRowHeight="13" x14ac:dyDescent="0.15"/>
  <cols>
    <col min="1" max="1" width="33" style="108" customWidth="1"/>
    <col min="2" max="2" width="20.83203125" style="108" customWidth="1"/>
    <col min="3" max="3" width="10.1640625" style="108" customWidth="1"/>
    <col min="4" max="5" width="11.1640625" style="108" customWidth="1"/>
    <col min="6" max="6" width="12.1640625" style="108" bestFit="1" customWidth="1"/>
    <col min="7" max="8" width="10.33203125" style="108" customWidth="1"/>
    <col min="9" max="9" width="9.6640625" style="108" customWidth="1"/>
    <col min="10" max="12" width="9.33203125" style="108" customWidth="1"/>
    <col min="13" max="13" width="8.6640625" style="109" customWidth="1"/>
    <col min="14" max="14" width="12.83203125" style="109" customWidth="1"/>
    <col min="15" max="16384" width="8.83203125" style="108"/>
  </cols>
  <sheetData>
    <row r="1" spans="1:14" ht="18.75" customHeight="1" x14ac:dyDescent="0.2">
      <c r="A1" s="137" t="s">
        <v>9</v>
      </c>
      <c r="B1" s="137"/>
      <c r="C1" s="136"/>
      <c r="D1" s="136"/>
      <c r="E1" s="136"/>
      <c r="F1" s="136"/>
      <c r="G1" s="136"/>
      <c r="H1" s="136"/>
      <c r="I1" s="136"/>
      <c r="J1" s="136"/>
      <c r="K1" s="136"/>
      <c r="L1" s="136"/>
    </row>
    <row r="2" spans="1:14" ht="21.75" customHeight="1" x14ac:dyDescent="0.2">
      <c r="A2" s="135" t="s">
        <v>10</v>
      </c>
      <c r="B2" s="135"/>
      <c r="C2" s="109"/>
      <c r="D2" s="109"/>
      <c r="E2" s="109"/>
      <c r="F2" s="109"/>
      <c r="G2" s="109"/>
      <c r="H2" s="109" t="s">
        <v>11</v>
      </c>
      <c r="I2" s="109"/>
      <c r="J2" s="109"/>
      <c r="K2" s="109"/>
      <c r="L2" s="109"/>
      <c r="M2" s="134"/>
      <c r="N2" s="134"/>
    </row>
    <row r="3" spans="1:14" ht="18" x14ac:dyDescent="0.2">
      <c r="A3" s="133" t="s">
        <v>127</v>
      </c>
      <c r="B3" s="133"/>
      <c r="C3" s="109"/>
      <c r="D3" s="109"/>
      <c r="E3" s="109"/>
      <c r="F3" s="109"/>
      <c r="G3" s="109"/>
      <c r="H3" s="109"/>
      <c r="I3" s="109"/>
      <c r="J3" s="109"/>
      <c r="K3" s="109"/>
      <c r="L3" s="109"/>
      <c r="M3" s="133"/>
      <c r="N3" s="133"/>
    </row>
    <row r="4" spans="1:14" ht="42.75" customHeight="1" x14ac:dyDescent="0.15">
      <c r="A4" s="132" t="s">
        <v>13</v>
      </c>
      <c r="B4" s="132"/>
      <c r="C4" s="131" t="s">
        <v>0</v>
      </c>
      <c r="D4" s="130" t="s">
        <v>1</v>
      </c>
      <c r="E4" s="130" t="s">
        <v>3</v>
      </c>
      <c r="F4" s="129" t="s">
        <v>4</v>
      </c>
      <c r="G4" s="130" t="s">
        <v>5</v>
      </c>
      <c r="H4" s="131" t="s">
        <v>6</v>
      </c>
      <c r="I4" s="129" t="s">
        <v>14</v>
      </c>
      <c r="J4" s="130" t="s">
        <v>15</v>
      </c>
      <c r="K4" s="130" t="s">
        <v>16</v>
      </c>
      <c r="L4" s="129" t="s">
        <v>126</v>
      </c>
      <c r="M4" s="128" t="s">
        <v>18</v>
      </c>
      <c r="N4" s="128" t="s">
        <v>125</v>
      </c>
    </row>
    <row r="5" spans="1:14" s="124" customFormat="1" ht="25.5" customHeight="1" x14ac:dyDescent="0.15">
      <c r="A5" s="225" t="s">
        <v>20</v>
      </c>
      <c r="B5" s="126" t="s">
        <v>21</v>
      </c>
      <c r="C5" s="127">
        <v>1208688</v>
      </c>
      <c r="D5" s="127">
        <v>19897</v>
      </c>
      <c r="E5" s="127">
        <v>123850</v>
      </c>
      <c r="F5" s="127">
        <v>215051</v>
      </c>
      <c r="G5" s="127">
        <v>849890</v>
      </c>
      <c r="H5" s="127">
        <v>6120810</v>
      </c>
      <c r="I5" s="127">
        <v>846437</v>
      </c>
      <c r="J5" s="127">
        <v>4335066</v>
      </c>
      <c r="K5" s="127">
        <v>901206</v>
      </c>
      <c r="L5" s="127">
        <v>38101</v>
      </c>
      <c r="M5" s="127">
        <v>14719</v>
      </c>
      <c r="N5" s="127">
        <v>305490930</v>
      </c>
    </row>
    <row r="6" spans="1:14" s="124" customFormat="1" ht="12.75" customHeight="1" x14ac:dyDescent="0.15">
      <c r="A6" s="226"/>
      <c r="B6" s="126" t="s">
        <v>123</v>
      </c>
      <c r="C6" s="125">
        <v>36.700000000000003</v>
      </c>
      <c r="D6" s="125">
        <v>52.3</v>
      </c>
      <c r="E6" s="125">
        <v>26.1</v>
      </c>
      <c r="F6" s="125">
        <v>23.2</v>
      </c>
      <c r="G6" s="125">
        <v>41.4</v>
      </c>
      <c r="H6" s="125">
        <v>12.1</v>
      </c>
      <c r="I6" s="125">
        <v>13</v>
      </c>
      <c r="J6" s="125">
        <v>12.4</v>
      </c>
      <c r="K6" s="125">
        <v>9.3000000000000007</v>
      </c>
      <c r="L6" s="125">
        <v>25.2</v>
      </c>
    </row>
    <row r="7" spans="1:14" s="124" customFormat="1" ht="25.5" customHeight="1" x14ac:dyDescent="0.15">
      <c r="A7" s="227" t="s">
        <v>23</v>
      </c>
      <c r="B7" s="126" t="s">
        <v>21</v>
      </c>
      <c r="C7" s="127">
        <v>964978</v>
      </c>
      <c r="D7" s="127">
        <v>15623</v>
      </c>
      <c r="E7" s="127">
        <v>91310</v>
      </c>
      <c r="F7" s="127">
        <v>190475</v>
      </c>
      <c r="G7" s="127">
        <v>667570</v>
      </c>
      <c r="H7" s="127">
        <v>4988159</v>
      </c>
      <c r="I7" s="127">
        <v>652901</v>
      </c>
      <c r="J7" s="127">
        <v>3552645</v>
      </c>
      <c r="K7" s="127">
        <v>752767</v>
      </c>
      <c r="L7" s="127">
        <v>29846</v>
      </c>
      <c r="M7" s="127">
        <v>10807</v>
      </c>
      <c r="N7" s="127">
        <v>206650600</v>
      </c>
    </row>
    <row r="8" spans="1:14" s="124" customFormat="1" ht="12.75" customHeight="1" x14ac:dyDescent="0.15">
      <c r="A8" s="216"/>
      <c r="B8" s="126" t="s">
        <v>123</v>
      </c>
      <c r="C8" s="125">
        <v>35.200000000000003</v>
      </c>
      <c r="D8" s="125">
        <v>50.6</v>
      </c>
      <c r="E8" s="125">
        <v>24.1</v>
      </c>
      <c r="F8" s="125">
        <v>22.7</v>
      </c>
      <c r="G8" s="125">
        <v>39.9</v>
      </c>
      <c r="H8" s="125">
        <v>11.9</v>
      </c>
      <c r="I8" s="125">
        <v>12.6</v>
      </c>
      <c r="J8" s="125">
        <v>12.4</v>
      </c>
      <c r="K8" s="125">
        <v>8.4</v>
      </c>
      <c r="L8" s="125">
        <v>24.7</v>
      </c>
      <c r="M8" s="123"/>
      <c r="N8" s="123"/>
    </row>
    <row r="9" spans="1:14" s="109" customFormat="1" ht="25.5" customHeight="1" x14ac:dyDescent="0.15">
      <c r="A9" s="215" t="s">
        <v>24</v>
      </c>
      <c r="B9" s="119" t="s">
        <v>21</v>
      </c>
      <c r="C9" s="117">
        <v>479308</v>
      </c>
      <c r="D9" s="117">
        <v>8541</v>
      </c>
      <c r="E9" s="117">
        <v>33259</v>
      </c>
      <c r="F9" s="117">
        <v>117005</v>
      </c>
      <c r="G9" s="117">
        <v>320503</v>
      </c>
      <c r="H9" s="117">
        <v>2019123</v>
      </c>
      <c r="I9" s="117">
        <v>263789</v>
      </c>
      <c r="J9" s="117">
        <v>1358285</v>
      </c>
      <c r="K9" s="117">
        <v>385486</v>
      </c>
      <c r="L9" s="117">
        <v>11563</v>
      </c>
      <c r="M9" s="117">
        <v>89</v>
      </c>
      <c r="N9" s="117">
        <v>62100184</v>
      </c>
    </row>
    <row r="10" spans="1:14" s="109" customFormat="1" ht="12.75" customHeight="1" x14ac:dyDescent="0.15">
      <c r="A10" s="215"/>
      <c r="B10" s="119" t="s">
        <v>123</v>
      </c>
      <c r="C10" s="122">
        <v>27.1</v>
      </c>
      <c r="D10" s="122">
        <v>46.2</v>
      </c>
      <c r="E10" s="122">
        <v>20.3</v>
      </c>
      <c r="F10" s="122">
        <v>18.100000000000001</v>
      </c>
      <c r="G10" s="122">
        <v>30.6</v>
      </c>
      <c r="H10" s="122">
        <v>6.7</v>
      </c>
      <c r="I10" s="122">
        <v>9.3000000000000007</v>
      </c>
      <c r="J10" s="122">
        <v>6.1</v>
      </c>
      <c r="K10" s="122">
        <v>6.6</v>
      </c>
      <c r="L10" s="122">
        <v>19</v>
      </c>
      <c r="M10" s="123"/>
      <c r="N10" s="123"/>
    </row>
    <row r="11" spans="1:14" s="109" customFormat="1" ht="25.5" customHeight="1" x14ac:dyDescent="0.15">
      <c r="A11" s="223" t="s">
        <v>25</v>
      </c>
      <c r="B11" s="119" t="s">
        <v>21</v>
      </c>
      <c r="C11" s="117">
        <v>200571</v>
      </c>
      <c r="D11" s="117">
        <v>3180</v>
      </c>
      <c r="E11" s="117">
        <v>12604</v>
      </c>
      <c r="F11" s="117">
        <v>58174</v>
      </c>
      <c r="G11" s="117">
        <v>126613</v>
      </c>
      <c r="H11" s="117">
        <v>782764</v>
      </c>
      <c r="I11" s="117">
        <v>93635</v>
      </c>
      <c r="J11" s="117">
        <v>543768</v>
      </c>
      <c r="K11" s="117">
        <v>141324</v>
      </c>
      <c r="L11" s="117">
        <v>4037</v>
      </c>
      <c r="M11" s="117">
        <v>10</v>
      </c>
      <c r="N11" s="117">
        <v>25965648</v>
      </c>
    </row>
    <row r="12" spans="1:14" s="109" customFormat="1" ht="12.75" customHeight="1" x14ac:dyDescent="0.15">
      <c r="A12" s="223"/>
      <c r="B12" s="119" t="s">
        <v>123</v>
      </c>
      <c r="C12" s="122">
        <v>20.3</v>
      </c>
      <c r="D12" s="122">
        <v>40.6</v>
      </c>
      <c r="E12" s="122">
        <v>17.399999999999999</v>
      </c>
      <c r="F12" s="122">
        <v>13.1</v>
      </c>
      <c r="G12" s="122">
        <v>23.4</v>
      </c>
      <c r="H12" s="122">
        <v>4.5</v>
      </c>
      <c r="I12" s="122">
        <v>6.9</v>
      </c>
      <c r="J12" s="122">
        <v>3.8</v>
      </c>
      <c r="K12" s="122">
        <v>5</v>
      </c>
      <c r="L12" s="122">
        <v>12.4</v>
      </c>
      <c r="M12" s="123"/>
      <c r="N12" s="123"/>
    </row>
    <row r="13" spans="1:14" s="109" customFormat="1" ht="25.5" customHeight="1" x14ac:dyDescent="0.15">
      <c r="A13" s="223" t="s">
        <v>26</v>
      </c>
      <c r="B13" s="119" t="s">
        <v>21</v>
      </c>
      <c r="C13" s="117">
        <v>160983</v>
      </c>
      <c r="D13" s="117">
        <v>3033</v>
      </c>
      <c r="E13" s="117">
        <v>10890</v>
      </c>
      <c r="F13" s="117">
        <v>34342</v>
      </c>
      <c r="G13" s="117">
        <v>112718</v>
      </c>
      <c r="H13" s="117">
        <v>699740</v>
      </c>
      <c r="I13" s="117">
        <v>98868</v>
      </c>
      <c r="J13" s="117">
        <v>453094</v>
      </c>
      <c r="K13" s="117">
        <v>143638</v>
      </c>
      <c r="L13" s="117">
        <v>4140</v>
      </c>
      <c r="M13" s="117">
        <v>26</v>
      </c>
      <c r="N13" s="117">
        <v>18523209</v>
      </c>
    </row>
    <row r="14" spans="1:14" s="109" customFormat="1" ht="12.75" customHeight="1" x14ac:dyDescent="0.15">
      <c r="A14" s="223"/>
      <c r="B14" s="119" t="s">
        <v>123</v>
      </c>
      <c r="C14" s="122">
        <v>32.4</v>
      </c>
      <c r="D14" s="122">
        <v>46.2</v>
      </c>
      <c r="E14" s="122">
        <v>24.1</v>
      </c>
      <c r="F14" s="122">
        <v>23.6</v>
      </c>
      <c r="G14" s="122">
        <v>35.5</v>
      </c>
      <c r="H14" s="122">
        <v>6.9</v>
      </c>
      <c r="I14" s="122">
        <v>9.9</v>
      </c>
      <c r="J14" s="122">
        <v>6.1</v>
      </c>
      <c r="K14" s="122">
        <v>7</v>
      </c>
      <c r="L14" s="122">
        <v>22.4</v>
      </c>
      <c r="M14" s="123"/>
      <c r="N14" s="123"/>
    </row>
    <row r="15" spans="1:14" s="109" customFormat="1" ht="25.5" customHeight="1" x14ac:dyDescent="0.15">
      <c r="A15" s="223" t="s">
        <v>27</v>
      </c>
      <c r="B15" s="119" t="s">
        <v>21</v>
      </c>
      <c r="C15" s="117">
        <v>117754</v>
      </c>
      <c r="D15" s="117">
        <v>2328</v>
      </c>
      <c r="E15" s="117">
        <v>9765</v>
      </c>
      <c r="F15" s="117">
        <v>24489</v>
      </c>
      <c r="G15" s="117">
        <v>81172</v>
      </c>
      <c r="H15" s="117">
        <v>536619</v>
      </c>
      <c r="I15" s="117">
        <v>71286</v>
      </c>
      <c r="J15" s="117">
        <v>361423</v>
      </c>
      <c r="K15" s="117">
        <v>100524</v>
      </c>
      <c r="L15" s="117">
        <v>3386</v>
      </c>
      <c r="M15" s="117">
        <v>53</v>
      </c>
      <c r="N15" s="117">
        <v>17611327</v>
      </c>
    </row>
    <row r="16" spans="1:14" s="109" customFormat="1" ht="12.75" customHeight="1" x14ac:dyDescent="0.15">
      <c r="A16" s="224"/>
      <c r="B16" s="119" t="s">
        <v>123</v>
      </c>
      <c r="C16" s="122">
        <v>31.5</v>
      </c>
      <c r="D16" s="122">
        <v>54</v>
      </c>
      <c r="E16" s="122">
        <v>19.899999999999999</v>
      </c>
      <c r="F16" s="122">
        <v>22.2</v>
      </c>
      <c r="G16" s="122">
        <v>35</v>
      </c>
      <c r="H16" s="122">
        <v>9.5</v>
      </c>
      <c r="I16" s="122">
        <v>11.8</v>
      </c>
      <c r="J16" s="122">
        <v>9.4</v>
      </c>
      <c r="K16" s="122">
        <v>8</v>
      </c>
      <c r="L16" s="122">
        <v>22.7</v>
      </c>
      <c r="M16" s="123"/>
      <c r="N16" s="123"/>
    </row>
    <row r="17" spans="1:14" s="109" customFormat="1" ht="25.5" customHeight="1" x14ac:dyDescent="0.15">
      <c r="A17" s="215" t="s">
        <v>28</v>
      </c>
      <c r="B17" s="119" t="s">
        <v>21</v>
      </c>
      <c r="C17" s="117">
        <v>152205</v>
      </c>
      <c r="D17" s="117">
        <v>2302</v>
      </c>
      <c r="E17" s="117">
        <v>14581</v>
      </c>
      <c r="F17" s="117">
        <v>27154</v>
      </c>
      <c r="G17" s="117">
        <v>108168</v>
      </c>
      <c r="H17" s="117">
        <v>813115</v>
      </c>
      <c r="I17" s="117">
        <v>110888</v>
      </c>
      <c r="J17" s="117">
        <v>571345</v>
      </c>
      <c r="K17" s="117">
        <v>125736</v>
      </c>
      <c r="L17" s="117">
        <v>5146</v>
      </c>
      <c r="M17" s="117">
        <v>220</v>
      </c>
      <c r="N17" s="117">
        <v>31698148</v>
      </c>
    </row>
    <row r="18" spans="1:14" s="109" customFormat="1" ht="12.75" customHeight="1" x14ac:dyDescent="0.15">
      <c r="A18" s="215"/>
      <c r="B18" s="119" t="s">
        <v>123</v>
      </c>
      <c r="C18" s="122">
        <v>38.5</v>
      </c>
      <c r="D18" s="122">
        <v>53.7</v>
      </c>
      <c r="E18" s="122">
        <v>24.3</v>
      </c>
      <c r="F18" s="122">
        <v>27.3</v>
      </c>
      <c r="G18" s="122">
        <v>42.9</v>
      </c>
      <c r="H18" s="122">
        <v>10.7</v>
      </c>
      <c r="I18" s="122">
        <v>12.1</v>
      </c>
      <c r="J18" s="122">
        <v>10.8</v>
      </c>
      <c r="K18" s="122">
        <v>8.1999999999999993</v>
      </c>
      <c r="L18" s="122">
        <v>26.9</v>
      </c>
    </row>
    <row r="19" spans="1:14" s="109" customFormat="1" ht="25.5" customHeight="1" x14ac:dyDescent="0.15">
      <c r="A19" s="215" t="s">
        <v>29</v>
      </c>
      <c r="B19" s="119" t="s">
        <v>21</v>
      </c>
      <c r="C19" s="117">
        <v>117452</v>
      </c>
      <c r="D19" s="117">
        <v>1559</v>
      </c>
      <c r="E19" s="117">
        <v>13402</v>
      </c>
      <c r="F19" s="117">
        <v>20894</v>
      </c>
      <c r="G19" s="117">
        <v>81597</v>
      </c>
      <c r="H19" s="117">
        <v>714515</v>
      </c>
      <c r="I19" s="117">
        <v>92441</v>
      </c>
      <c r="J19" s="117">
        <v>526753</v>
      </c>
      <c r="K19" s="117">
        <v>91050</v>
      </c>
      <c r="L19" s="117">
        <v>4271</v>
      </c>
      <c r="M19" s="117">
        <v>485</v>
      </c>
      <c r="N19" s="117">
        <v>33734495</v>
      </c>
    </row>
    <row r="20" spans="1:14" s="109" customFormat="1" ht="12.75" customHeight="1" x14ac:dyDescent="0.15">
      <c r="A20" s="215"/>
      <c r="B20" s="119" t="s">
        <v>123</v>
      </c>
      <c r="C20" s="122">
        <v>43.9</v>
      </c>
      <c r="D20" s="122">
        <v>61</v>
      </c>
      <c r="E20" s="122">
        <v>27</v>
      </c>
      <c r="F20" s="122">
        <v>29.7</v>
      </c>
      <c r="G20" s="122">
        <v>49.9</v>
      </c>
      <c r="H20" s="122">
        <v>14.1</v>
      </c>
      <c r="I20" s="122">
        <v>14</v>
      </c>
      <c r="J20" s="122">
        <v>14.8</v>
      </c>
      <c r="K20" s="122">
        <v>9.3000000000000007</v>
      </c>
      <c r="L20" s="122">
        <v>26.2</v>
      </c>
      <c r="M20" s="121"/>
      <c r="N20" s="121"/>
    </row>
    <row r="21" spans="1:14" s="109" customFormat="1" ht="25.5" customHeight="1" x14ac:dyDescent="0.15">
      <c r="A21" s="215" t="s">
        <v>30</v>
      </c>
      <c r="B21" s="119" t="s">
        <v>21</v>
      </c>
      <c r="C21" s="117">
        <v>85186</v>
      </c>
      <c r="D21" s="117">
        <v>1235</v>
      </c>
      <c r="E21" s="117">
        <v>11028</v>
      </c>
      <c r="F21" s="117">
        <v>12131</v>
      </c>
      <c r="G21" s="117">
        <v>60792</v>
      </c>
      <c r="H21" s="117">
        <v>560609</v>
      </c>
      <c r="I21" s="117">
        <v>70104</v>
      </c>
      <c r="J21" s="117">
        <v>428077</v>
      </c>
      <c r="K21" s="117">
        <v>59055</v>
      </c>
      <c r="L21" s="117">
        <v>3373</v>
      </c>
      <c r="M21" s="117">
        <v>868</v>
      </c>
      <c r="N21" s="117">
        <v>29992048</v>
      </c>
    </row>
    <row r="22" spans="1:14" s="109" customFormat="1" ht="12.75" customHeight="1" x14ac:dyDescent="0.15">
      <c r="A22" s="215"/>
      <c r="B22" s="119" t="s">
        <v>123</v>
      </c>
      <c r="C22" s="122">
        <v>43.9</v>
      </c>
      <c r="D22" s="122">
        <v>57.8</v>
      </c>
      <c r="E22" s="122">
        <v>26.6</v>
      </c>
      <c r="F22" s="122">
        <v>32.6</v>
      </c>
      <c r="G22" s="122">
        <v>49</v>
      </c>
      <c r="H22" s="122">
        <v>17.399999999999999</v>
      </c>
      <c r="I22" s="122">
        <v>15.6</v>
      </c>
      <c r="J22" s="122">
        <v>18.399999999999999</v>
      </c>
      <c r="K22" s="122">
        <v>11.7</v>
      </c>
      <c r="L22" s="122">
        <v>28.7</v>
      </c>
      <c r="M22" s="121"/>
      <c r="N22" s="121"/>
    </row>
    <row r="23" spans="1:14" s="109" customFormat="1" ht="25.5" customHeight="1" x14ac:dyDescent="0.15">
      <c r="A23" s="215" t="s">
        <v>31</v>
      </c>
      <c r="B23" s="119" t="s">
        <v>21</v>
      </c>
      <c r="C23" s="117">
        <v>69652</v>
      </c>
      <c r="D23" s="117">
        <v>1063</v>
      </c>
      <c r="E23" s="117">
        <v>10028</v>
      </c>
      <c r="F23" s="117">
        <v>8066</v>
      </c>
      <c r="G23" s="117">
        <v>50495</v>
      </c>
      <c r="H23" s="117">
        <v>485993</v>
      </c>
      <c r="I23" s="117">
        <v>63911</v>
      </c>
      <c r="J23" s="117">
        <v>371461</v>
      </c>
      <c r="K23" s="117">
        <v>47968</v>
      </c>
      <c r="L23" s="117">
        <v>2653</v>
      </c>
      <c r="M23" s="117">
        <v>1763</v>
      </c>
      <c r="N23" s="117">
        <v>28167125</v>
      </c>
    </row>
    <row r="24" spans="1:14" s="109" customFormat="1" ht="12.75" customHeight="1" x14ac:dyDescent="0.15">
      <c r="A24" s="215"/>
      <c r="B24" s="119" t="s">
        <v>123</v>
      </c>
      <c r="C24" s="122">
        <v>47</v>
      </c>
      <c r="D24" s="122">
        <v>52.4</v>
      </c>
      <c r="E24" s="122">
        <v>27</v>
      </c>
      <c r="F24" s="122">
        <v>33.200000000000003</v>
      </c>
      <c r="G24" s="122">
        <v>53</v>
      </c>
      <c r="H24" s="122">
        <v>20</v>
      </c>
      <c r="I24" s="122">
        <v>16.600000000000001</v>
      </c>
      <c r="J24" s="122">
        <v>21.4</v>
      </c>
      <c r="K24" s="122">
        <v>13.5</v>
      </c>
      <c r="L24" s="122">
        <v>33</v>
      </c>
      <c r="M24" s="121"/>
      <c r="N24" s="121"/>
    </row>
    <row r="25" spans="1:14" s="109" customFormat="1" ht="25.5" customHeight="1" x14ac:dyDescent="0.15">
      <c r="A25" s="215" t="s">
        <v>32</v>
      </c>
      <c r="B25" s="119" t="s">
        <v>21</v>
      </c>
      <c r="C25" s="117">
        <v>61175</v>
      </c>
      <c r="D25" s="117">
        <v>923</v>
      </c>
      <c r="E25" s="117">
        <v>9012</v>
      </c>
      <c r="F25" s="117">
        <v>5225</v>
      </c>
      <c r="G25" s="117">
        <v>46015</v>
      </c>
      <c r="H25" s="117">
        <v>394804</v>
      </c>
      <c r="I25" s="117">
        <v>51768</v>
      </c>
      <c r="J25" s="117">
        <v>296724</v>
      </c>
      <c r="K25" s="117">
        <v>43472</v>
      </c>
      <c r="L25" s="117">
        <v>2840</v>
      </c>
      <c r="M25" s="117">
        <v>7382</v>
      </c>
      <c r="N25" s="117">
        <v>20958600</v>
      </c>
    </row>
    <row r="26" spans="1:14" s="109" customFormat="1" ht="12.75" customHeight="1" x14ac:dyDescent="0.15">
      <c r="A26" s="215"/>
      <c r="B26" s="119" t="s">
        <v>123</v>
      </c>
      <c r="C26" s="122">
        <v>47.9</v>
      </c>
      <c r="D26" s="122">
        <v>54.2</v>
      </c>
      <c r="E26" s="122">
        <v>27</v>
      </c>
      <c r="F26" s="122">
        <v>35.799999999999997</v>
      </c>
      <c r="G26" s="122">
        <v>53.3</v>
      </c>
      <c r="H26" s="122">
        <v>19.100000000000001</v>
      </c>
      <c r="I26" s="122">
        <v>18.2</v>
      </c>
      <c r="J26" s="122">
        <v>19.899999999999999</v>
      </c>
      <c r="K26" s="122">
        <v>13.9</v>
      </c>
      <c r="L26" s="122">
        <v>28.7</v>
      </c>
      <c r="M26" s="121"/>
      <c r="N26" s="121"/>
    </row>
    <row r="27" spans="1:14" s="109" customFormat="1" ht="25.5" customHeight="1" x14ac:dyDescent="0.15">
      <c r="A27" s="215" t="s">
        <v>33</v>
      </c>
      <c r="B27" s="119" t="s">
        <v>21</v>
      </c>
      <c r="C27" s="117">
        <v>194255</v>
      </c>
      <c r="D27" s="117">
        <v>3179</v>
      </c>
      <c r="E27" s="117">
        <v>23206</v>
      </c>
      <c r="F27" s="117">
        <v>22878</v>
      </c>
      <c r="G27" s="117">
        <v>144992</v>
      </c>
      <c r="H27" s="117">
        <v>933137</v>
      </c>
      <c r="I27" s="117">
        <v>145693</v>
      </c>
      <c r="J27" s="117">
        <v>658315</v>
      </c>
      <c r="K27" s="117">
        <v>123164</v>
      </c>
      <c r="L27" s="117">
        <v>5965</v>
      </c>
      <c r="M27" s="117">
        <v>1726</v>
      </c>
      <c r="N27" s="117">
        <v>75026703</v>
      </c>
    </row>
    <row r="28" spans="1:14" s="120" customFormat="1" ht="12.75" customHeight="1" x14ac:dyDescent="0.15">
      <c r="A28" s="215"/>
      <c r="B28" s="119" t="s">
        <v>123</v>
      </c>
      <c r="C28" s="122">
        <v>41.5</v>
      </c>
      <c r="D28" s="122">
        <v>58.4</v>
      </c>
      <c r="E28" s="122">
        <v>31.6</v>
      </c>
      <c r="F28" s="122">
        <v>25.8</v>
      </c>
      <c r="G28" s="122">
        <v>45.2</v>
      </c>
      <c r="H28" s="122">
        <v>12.8</v>
      </c>
      <c r="I28" s="122">
        <v>13.9</v>
      </c>
      <c r="J28" s="122">
        <v>12.6</v>
      </c>
      <c r="K28" s="122">
        <v>12.4</v>
      </c>
      <c r="L28" s="122">
        <v>27</v>
      </c>
      <c r="M28" s="121"/>
      <c r="N28" s="121"/>
    </row>
    <row r="29" spans="1:14" s="109" customFormat="1" ht="25.5" customHeight="1" x14ac:dyDescent="0.15">
      <c r="A29" s="215" t="s">
        <v>34</v>
      </c>
      <c r="B29" s="119" t="s">
        <v>21</v>
      </c>
      <c r="C29" s="117">
        <v>49455</v>
      </c>
      <c r="D29" s="117">
        <v>1095</v>
      </c>
      <c r="E29" s="117">
        <v>9334</v>
      </c>
      <c r="F29" s="117">
        <v>1698</v>
      </c>
      <c r="G29" s="117">
        <v>37328</v>
      </c>
      <c r="H29" s="117">
        <v>199514</v>
      </c>
      <c r="I29" s="117">
        <v>47843</v>
      </c>
      <c r="J29" s="117">
        <v>124106</v>
      </c>
      <c r="K29" s="117">
        <v>25275</v>
      </c>
      <c r="L29" s="117">
        <v>2290</v>
      </c>
      <c r="M29" s="117">
        <v>2186</v>
      </c>
      <c r="N29" s="117">
        <v>23813627</v>
      </c>
    </row>
    <row r="30" spans="1:14" s="109" customFormat="1" ht="13.75" customHeight="1" x14ac:dyDescent="0.15">
      <c r="A30" s="216"/>
      <c r="B30" s="119" t="s">
        <v>123</v>
      </c>
      <c r="C30" s="115">
        <v>48.3</v>
      </c>
      <c r="D30" s="115">
        <v>57.9</v>
      </c>
      <c r="E30" s="115">
        <v>32.5</v>
      </c>
      <c r="F30" s="115">
        <v>36</v>
      </c>
      <c r="G30" s="115">
        <v>52.6</v>
      </c>
      <c r="H30" s="115">
        <v>14.8</v>
      </c>
      <c r="I30" s="115">
        <v>16.2</v>
      </c>
      <c r="J30" s="115">
        <v>13.1</v>
      </c>
      <c r="K30" s="115">
        <v>19.399999999999999</v>
      </c>
      <c r="L30" s="115">
        <v>27.1</v>
      </c>
      <c r="M30" s="114"/>
      <c r="N30" s="114"/>
    </row>
    <row r="31" spans="1:14" s="109" customFormat="1" ht="25.5" customHeight="1" x14ac:dyDescent="0.15">
      <c r="A31" s="217" t="s">
        <v>124</v>
      </c>
      <c r="B31" s="118" t="s">
        <v>21</v>
      </c>
      <c r="C31" s="117">
        <v>325490</v>
      </c>
      <c r="D31" s="117">
        <v>4975</v>
      </c>
      <c r="E31" s="117">
        <v>41397</v>
      </c>
      <c r="F31" s="117">
        <v>41143</v>
      </c>
      <c r="G31" s="117">
        <v>237975</v>
      </c>
      <c r="H31" s="117">
        <v>1901395</v>
      </c>
      <c r="I31" s="117">
        <v>259263</v>
      </c>
      <c r="J31" s="117">
        <v>1397249</v>
      </c>
      <c r="K31" s="117">
        <v>233762</v>
      </c>
      <c r="L31" s="117">
        <v>11121</v>
      </c>
      <c r="M31" s="117">
        <v>7970</v>
      </c>
      <c r="N31" s="117">
        <v>133070428</v>
      </c>
    </row>
    <row r="32" spans="1:14" s="109" customFormat="1" ht="12.75" customHeight="1" x14ac:dyDescent="0.15">
      <c r="A32" s="218"/>
      <c r="B32" s="116" t="s">
        <v>123</v>
      </c>
      <c r="C32" s="115">
        <v>43.4</v>
      </c>
      <c r="D32" s="115">
        <v>57</v>
      </c>
      <c r="E32" s="115">
        <v>29.5</v>
      </c>
      <c r="F32" s="115">
        <v>29</v>
      </c>
      <c r="G32" s="115">
        <v>48</v>
      </c>
      <c r="H32" s="115">
        <v>15.2</v>
      </c>
      <c r="I32" s="115">
        <v>14.7</v>
      </c>
      <c r="J32" s="115">
        <v>15.8</v>
      </c>
      <c r="K32" s="115">
        <v>11.7</v>
      </c>
      <c r="L32" s="115">
        <v>28.4</v>
      </c>
      <c r="M32" s="114"/>
      <c r="N32" s="114"/>
    </row>
    <row r="33" spans="1:14" s="111" customFormat="1" ht="15.75" customHeight="1" x14ac:dyDescent="0.15">
      <c r="A33" s="113" t="s">
        <v>122</v>
      </c>
      <c r="B33" s="113"/>
      <c r="C33" s="108"/>
      <c r="D33" s="108"/>
      <c r="E33" s="108"/>
      <c r="F33" s="108"/>
      <c r="G33" s="108"/>
      <c r="H33" s="108"/>
      <c r="I33" s="108"/>
      <c r="J33" s="108"/>
      <c r="K33" s="108"/>
      <c r="L33" s="108"/>
      <c r="M33" s="108"/>
      <c r="N33" s="108"/>
    </row>
    <row r="34" spans="1:14" s="111" customFormat="1" ht="26.5" customHeight="1" x14ac:dyDescent="0.15">
      <c r="A34" s="221" t="s">
        <v>121</v>
      </c>
      <c r="B34" s="221"/>
      <c r="C34" s="222"/>
      <c r="D34" s="222"/>
      <c r="E34" s="222"/>
      <c r="F34" s="222"/>
      <c r="G34" s="222"/>
      <c r="H34" s="222"/>
      <c r="I34" s="222"/>
      <c r="J34" s="222"/>
      <c r="K34" s="222"/>
      <c r="L34" s="222"/>
      <c r="M34" s="222"/>
      <c r="N34" s="222"/>
    </row>
    <row r="35" spans="1:14" s="110" customFormat="1" x14ac:dyDescent="0.15">
      <c r="M35" s="109"/>
      <c r="N35" s="109"/>
    </row>
  </sheetData>
  <mergeCells count="15">
    <mergeCell ref="A29:A30"/>
    <mergeCell ref="A31:A32"/>
    <mergeCell ref="A34:N34"/>
    <mergeCell ref="A21:A22"/>
    <mergeCell ref="A23:A24"/>
    <mergeCell ref="A25:A26"/>
    <mergeCell ref="A27:A28"/>
    <mergeCell ref="A13:A14"/>
    <mergeCell ref="A15:A16"/>
    <mergeCell ref="A17:A18"/>
    <mergeCell ref="A19:A20"/>
    <mergeCell ref="A5:A6"/>
    <mergeCell ref="A7:A8"/>
    <mergeCell ref="A9:A10"/>
    <mergeCell ref="A11:A12"/>
  </mergeCells>
  <pageMargins left="0" right="0" top="0.25" bottom="0.25" header="0.05" footer="0.05"/>
  <pageSetup paperSize="5"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717F6-3BFC-C74C-941F-C9062053D382}">
  <dimension ref="E6:K41"/>
  <sheetViews>
    <sheetView topLeftCell="E13" zoomScale="249" zoomScaleNormal="249" workbookViewId="0">
      <selection activeCell="K27" sqref="K27"/>
    </sheetView>
  </sheetViews>
  <sheetFormatPr baseColWidth="10" defaultRowHeight="16" x14ac:dyDescent="0.2"/>
  <cols>
    <col min="6" max="6" width="16" customWidth="1"/>
    <col min="7" max="7" width="17" customWidth="1"/>
  </cols>
  <sheetData>
    <row r="6" spans="5:10" x14ac:dyDescent="0.2">
      <c r="F6" t="s">
        <v>39</v>
      </c>
      <c r="G6" t="s">
        <v>40</v>
      </c>
    </row>
    <row r="7" spans="5:10" x14ac:dyDescent="0.2">
      <c r="E7">
        <f t="shared" ref="E7:E8" si="0">E8-1</f>
        <v>2015</v>
      </c>
      <c r="F7">
        <v>5006620</v>
      </c>
      <c r="G7">
        <v>14611040</v>
      </c>
      <c r="H7">
        <v>18.600000000000001</v>
      </c>
    </row>
    <row r="8" spans="5:10" x14ac:dyDescent="0.2">
      <c r="E8">
        <f t="shared" si="0"/>
        <v>2016</v>
      </c>
      <c r="F8">
        <v>5353820</v>
      </c>
      <c r="G8">
        <v>15815310</v>
      </c>
      <c r="H8">
        <v>19.7</v>
      </c>
    </row>
    <row r="9" spans="5:10" x14ac:dyDescent="0.2">
      <c r="E9">
        <f>E10-1</f>
        <v>2017</v>
      </c>
      <c r="F9">
        <v>5612670</v>
      </c>
      <c r="G9">
        <v>13340220</v>
      </c>
      <c r="H9">
        <v>20.6</v>
      </c>
    </row>
    <row r="10" spans="5:10" x14ac:dyDescent="0.2">
      <c r="E10">
        <v>2018</v>
      </c>
      <c r="F10">
        <v>6385520</v>
      </c>
      <c r="G10">
        <v>13502840</v>
      </c>
      <c r="H10">
        <v>23.2</v>
      </c>
    </row>
    <row r="11" spans="5:10" x14ac:dyDescent="0.2">
      <c r="E11">
        <v>2019</v>
      </c>
      <c r="F11">
        <v>5813410</v>
      </c>
      <c r="G11">
        <v>12818000</v>
      </c>
      <c r="H11">
        <v>21</v>
      </c>
    </row>
    <row r="12" spans="5:10" x14ac:dyDescent="0.2">
      <c r="E12">
        <v>2020</v>
      </c>
      <c r="F12">
        <v>4558150</v>
      </c>
      <c r="G12">
        <v>12085170</v>
      </c>
      <c r="H12">
        <v>16.399999999999999</v>
      </c>
    </row>
    <row r="13" spans="5:10" x14ac:dyDescent="0.2">
      <c r="E13">
        <v>2021</v>
      </c>
      <c r="F13">
        <v>4598310</v>
      </c>
      <c r="G13">
        <v>11682060</v>
      </c>
      <c r="H13">
        <v>16.5</v>
      </c>
    </row>
    <row r="14" spans="5:10" x14ac:dyDescent="0.2">
      <c r="E14">
        <v>2022</v>
      </c>
      <c r="F14">
        <v>6624950</v>
      </c>
      <c r="G14">
        <v>13373330</v>
      </c>
      <c r="H14">
        <v>23.5</v>
      </c>
      <c r="I14">
        <f>F14/F13</f>
        <v>1.4407358355569764</v>
      </c>
      <c r="J14">
        <f>G14/G13</f>
        <v>1.1447749797552829</v>
      </c>
    </row>
    <row r="16" spans="5:10" x14ac:dyDescent="0.2">
      <c r="H16">
        <f>H14/H13</f>
        <v>1.4242424242424243</v>
      </c>
    </row>
    <row r="17" spans="5:11" x14ac:dyDescent="0.2">
      <c r="H17">
        <f>H14/AVERAGE(H7:H11)</f>
        <v>1.1396702230843843</v>
      </c>
    </row>
    <row r="18" spans="5:11" x14ac:dyDescent="0.2">
      <c r="F18" t="s">
        <v>41</v>
      </c>
      <c r="G18" t="s">
        <v>42</v>
      </c>
      <c r="I18" t="s">
        <v>43</v>
      </c>
      <c r="J18" t="s">
        <v>44</v>
      </c>
    </row>
    <row r="19" spans="5:11" x14ac:dyDescent="0.2">
      <c r="E19">
        <f t="shared" ref="E19:E20" si="1">E20-1</f>
        <v>2015</v>
      </c>
      <c r="F19">
        <v>46.5</v>
      </c>
      <c r="G19">
        <v>34.6</v>
      </c>
      <c r="I19">
        <v>8.6</v>
      </c>
      <c r="J19">
        <v>9.5</v>
      </c>
      <c r="K19">
        <f t="shared" ref="K19:K22" si="2">I19/(I19+J19)</f>
        <v>0.47513812154696128</v>
      </c>
    </row>
    <row r="20" spans="5:11" x14ac:dyDescent="0.2">
      <c r="E20">
        <f t="shared" si="1"/>
        <v>2016</v>
      </c>
      <c r="F20">
        <v>43.9</v>
      </c>
      <c r="G20">
        <v>35.200000000000003</v>
      </c>
      <c r="I20">
        <v>8.6</v>
      </c>
      <c r="J20">
        <v>10.8</v>
      </c>
      <c r="K20">
        <f t="shared" si="2"/>
        <v>0.44329896907216498</v>
      </c>
    </row>
    <row r="21" spans="5:11" x14ac:dyDescent="0.2">
      <c r="E21">
        <f>E22-1</f>
        <v>2017</v>
      </c>
      <c r="F21">
        <v>44.9</v>
      </c>
      <c r="G21">
        <v>35.700000000000003</v>
      </c>
      <c r="I21">
        <v>9.1999999999999993</v>
      </c>
      <c r="J21">
        <v>10.9</v>
      </c>
      <c r="K21">
        <f t="shared" si="2"/>
        <v>0.45771144278606957</v>
      </c>
    </row>
    <row r="22" spans="5:11" x14ac:dyDescent="0.2">
      <c r="E22">
        <v>2018</v>
      </c>
      <c r="F22">
        <v>42.6</v>
      </c>
      <c r="G22">
        <v>34.1</v>
      </c>
      <c r="I22">
        <v>9.9</v>
      </c>
      <c r="J22">
        <v>12.9</v>
      </c>
      <c r="K22">
        <f t="shared" si="2"/>
        <v>0.43421052631578949</v>
      </c>
    </row>
    <row r="23" spans="5:11" x14ac:dyDescent="0.2">
      <c r="E23">
        <v>2019</v>
      </c>
      <c r="F23">
        <v>40.9</v>
      </c>
      <c r="G23">
        <v>32.5</v>
      </c>
      <c r="I23">
        <v>8.6</v>
      </c>
      <c r="J23">
        <v>12.1</v>
      </c>
      <c r="K23">
        <f>I23/(I23+J23)</f>
        <v>0.41545893719806765</v>
      </c>
    </row>
    <row r="24" spans="5:11" x14ac:dyDescent="0.2">
      <c r="E24">
        <v>2020</v>
      </c>
      <c r="F24">
        <v>40.200000000000003</v>
      </c>
      <c r="G24">
        <v>33</v>
      </c>
      <c r="I24">
        <v>6.6</v>
      </c>
      <c r="J24">
        <v>9.5</v>
      </c>
      <c r="K24">
        <f t="shared" ref="K24:K25" si="3">I24/(I24+J24)</f>
        <v>0.40993788819875771</v>
      </c>
    </row>
    <row r="25" spans="5:11" x14ac:dyDescent="0.2">
      <c r="E25">
        <v>2021</v>
      </c>
      <c r="F25">
        <v>45.6</v>
      </c>
      <c r="G25">
        <v>30.8</v>
      </c>
      <c r="I25">
        <v>7.5</v>
      </c>
      <c r="J25">
        <v>8.6999999999999993</v>
      </c>
      <c r="K25">
        <f t="shared" si="3"/>
        <v>0.46296296296296297</v>
      </c>
    </row>
    <row r="26" spans="5:11" x14ac:dyDescent="0.2">
      <c r="E26">
        <v>2022</v>
      </c>
      <c r="F26">
        <v>41.5</v>
      </c>
      <c r="G26">
        <v>31.8</v>
      </c>
      <c r="I26">
        <v>9.6999999999999993</v>
      </c>
      <c r="J26">
        <v>13.2</v>
      </c>
      <c r="K26">
        <f>I26/(I26+J26)</f>
        <v>0.42358078602620086</v>
      </c>
    </row>
    <row r="28" spans="5:11" x14ac:dyDescent="0.2">
      <c r="F28">
        <f t="shared" ref="F28:G28" si="4">AVERAGE(F19:F23)</f>
        <v>43.760000000000005</v>
      </c>
      <c r="G28">
        <f t="shared" si="4"/>
        <v>34.42</v>
      </c>
      <c r="I28">
        <f>AVERAGE(I19:I23)</f>
        <v>8.98</v>
      </c>
      <c r="J28">
        <f>AVERAGE(J19:J23)</f>
        <v>11.24</v>
      </c>
      <c r="K28">
        <f>AVERAGE(K19:K23)</f>
        <v>0.44516359938381056</v>
      </c>
    </row>
    <row r="29" spans="5:11" x14ac:dyDescent="0.2">
      <c r="F29">
        <f>F26/F28</f>
        <v>0.94835466179159034</v>
      </c>
      <c r="G29">
        <f t="shared" ref="G29" si="5">G26/G28</f>
        <v>0.9238814642649622</v>
      </c>
      <c r="I29">
        <f>I26/I28</f>
        <v>1.0801781737193763</v>
      </c>
      <c r="J29">
        <f>J26/J28</f>
        <v>1.1743772241992882</v>
      </c>
      <c r="K29">
        <f>K26/K28</f>
        <v>0.95151712002624578</v>
      </c>
    </row>
    <row r="36" spans="6:6" x14ac:dyDescent="0.2">
      <c r="F36" t="s">
        <v>81</v>
      </c>
    </row>
    <row r="37" spans="6:6" x14ac:dyDescent="0.2">
      <c r="F37" s="57" t="s">
        <v>80</v>
      </c>
    </row>
    <row r="38" spans="6:6" x14ac:dyDescent="0.2">
      <c r="F38" t="s">
        <v>76</v>
      </c>
    </row>
    <row r="39" spans="6:6" x14ac:dyDescent="0.2">
      <c r="F39" t="s">
        <v>77</v>
      </c>
    </row>
    <row r="40" spans="6:6" x14ac:dyDescent="0.2">
      <c r="F40" t="s">
        <v>78</v>
      </c>
    </row>
    <row r="41" spans="6:6" x14ac:dyDescent="0.2">
      <c r="F41" s="57" t="s">
        <v>79</v>
      </c>
    </row>
  </sheetData>
  <hyperlinks>
    <hyperlink ref="F37" r:id="rId1" xr:uid="{5BA4AAE7-28D9-E64C-BC12-619977DEAC20}"/>
    <hyperlink ref="F41" r:id="rId2" xr:uid="{FA1585A2-7F47-134F-97C0-CC90B1D1A3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Arrest Rate 2015 to 2022</vt:lpstr>
      <vt:lpstr>2019 data</vt:lpstr>
      <vt:lpstr>15tbl25</vt:lpstr>
      <vt:lpstr>16tbl17</vt:lpstr>
      <vt:lpstr>17tbl25</vt:lpstr>
      <vt:lpstr>18tbl25</vt:lpstr>
      <vt:lpstr>20tbl25</vt:lpstr>
      <vt:lpstr>22tbl25</vt:lpstr>
      <vt:lpstr>NCVS Percent of Crimes Reported</vt:lpstr>
      <vt:lpstr>The Change in Murder Rates</vt:lpstr>
      <vt:lpstr>% all crime resulting in arrest</vt:lpstr>
      <vt:lpstr>% who believe crime is Importan</vt:lpstr>
      <vt:lpstr>All, all cities, cities &gt;1 mil</vt:lpstr>
      <vt:lpstr>all v cities over 1 million</vt:lpstr>
      <vt:lpstr>'15tbl25'!Print_Area</vt:lpstr>
      <vt:lpstr>'16tbl17'!Print_Area</vt:lpstr>
      <vt:lpstr>'17tbl25'!Print_Area</vt:lpstr>
      <vt:lpstr>'18tbl25'!Print_Area</vt:lpstr>
      <vt:lpstr>'20tbl25'!Print_Area</vt:lpstr>
      <vt:lpstr>'22tbl25'!Print_Area</vt:lpstr>
      <vt:lpstr>'15tbl25'!Print_Titles</vt:lpstr>
      <vt:lpstr>'16tbl17'!Print_Titles</vt:lpstr>
      <vt:lpstr>'20tbl25'!Print_Titles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Lott</dc:creator>
  <cp:lastModifiedBy>John Lott</cp:lastModifiedBy>
  <dcterms:created xsi:type="dcterms:W3CDTF">2024-03-23T00:09:56Z</dcterms:created>
  <dcterms:modified xsi:type="dcterms:W3CDTF">2024-04-09T02:23:58Z</dcterms:modified>
</cp:coreProperties>
</file>